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_RAPORTY OKRESOWE\2020\Q3 2020\Na stronę www\"/>
    </mc:Choice>
  </mc:AlternateContent>
  <bookViews>
    <workbookView xWindow="0" yWindow="0" windowWidth="24000" windowHeight="9300" firstSheet="1" activeTab="1"/>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 r:id="rId14"/>
    <externalReference r:id="rId15"/>
  </externalReferences>
  <definedNames>
    <definedName name="_xlnm.Print_Area" localSheetId="6">'Bilans_Balance sheet'!$A$2:$D$70</definedName>
    <definedName name="_xlnm.Print_Area" localSheetId="7">'Cash flow'!$A$2:$D$46</definedName>
    <definedName name="_xlnm.Print_Area" localSheetId="8">'Hist. dane kwart. - Q figures'!$A$187:$AM$232</definedName>
    <definedName name="_xlnm.Print_Area" localSheetId="9">'Hist. dane półr. - H figures'!$A$188:$T$233</definedName>
    <definedName name="_xlnm.Print_Area" localSheetId="10">'Hist. dane roczne - FY figures'!$A$182:$K$226</definedName>
    <definedName name="_xlnm.Print_Area" localSheetId="5">'Rach. zysków i strat_P&amp;L'!$A$2:$F$44</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alcMode="manual" concurrentCalc="0"/>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C4" i="4"/>
  <c r="G4" i="4"/>
  <c r="D4" i="4"/>
  <c r="F5" i="4"/>
  <c r="C5" i="4"/>
  <c r="G5" i="4"/>
  <c r="D5" i="4"/>
  <c r="F6" i="4"/>
  <c r="C6" i="4"/>
  <c r="G6" i="4"/>
  <c r="D6" i="4"/>
  <c r="F7" i="4"/>
  <c r="C7" i="4"/>
  <c r="G7" i="4"/>
  <c r="D7" i="4"/>
  <c r="F8" i="4"/>
  <c r="C8" i="4"/>
  <c r="G8" i="4"/>
  <c r="D8" i="4"/>
  <c r="F9" i="4"/>
  <c r="C9" i="4"/>
  <c r="G9" i="4"/>
  <c r="D9" i="4"/>
  <c r="F10" i="4"/>
  <c r="C10" i="4"/>
  <c r="G10" i="4"/>
  <c r="D10" i="4"/>
  <c r="G11" i="4"/>
  <c r="F11" i="4"/>
  <c r="M4" i="4"/>
  <c r="P4" i="4"/>
  <c r="J4" i="4"/>
  <c r="M5" i="4"/>
  <c r="P5" i="4"/>
  <c r="J5" i="4"/>
  <c r="M6" i="4"/>
  <c r="P6" i="4"/>
  <c r="J6" i="4"/>
  <c r="M7" i="4"/>
  <c r="P7" i="4"/>
  <c r="J7" i="4"/>
  <c r="M8" i="4"/>
  <c r="P8" i="4"/>
  <c r="J8" i="4"/>
  <c r="M9" i="4"/>
  <c r="P9" i="4"/>
  <c r="J9" i="4"/>
  <c r="M10" i="4"/>
  <c r="P10" i="4"/>
  <c r="J10" i="4"/>
  <c r="D11" i="4"/>
  <c r="L4" i="4"/>
  <c r="O4" i="4"/>
  <c r="I4" i="4"/>
  <c r="L5" i="4"/>
  <c r="O5" i="4"/>
  <c r="I5" i="4"/>
  <c r="L6" i="4"/>
  <c r="O6" i="4"/>
  <c r="I6" i="4"/>
  <c r="L7" i="4"/>
  <c r="O7" i="4"/>
  <c r="I7" i="4"/>
  <c r="L8" i="4"/>
  <c r="O8" i="4"/>
  <c r="I8" i="4"/>
  <c r="L9" i="4"/>
  <c r="O9" i="4"/>
  <c r="I9" i="4"/>
  <c r="L10" i="4"/>
  <c r="O10" i="4"/>
  <c r="I10" i="4"/>
  <c r="C11" i="4"/>
  <c r="K19" i="3"/>
  <c r="J19" i="3"/>
  <c r="I19" i="3"/>
  <c r="H19" i="3"/>
  <c r="F19" i="3"/>
  <c r="E19" i="3"/>
  <c r="D19" i="3"/>
  <c r="C19" i="3"/>
  <c r="K18" i="3"/>
  <c r="J18" i="3"/>
  <c r="I18" i="3"/>
  <c r="H18" i="3"/>
  <c r="F18" i="3"/>
  <c r="E18" i="3"/>
  <c r="D18" i="3"/>
  <c r="C18" i="3"/>
  <c r="K17" i="3"/>
  <c r="J17" i="3"/>
  <c r="I17" i="3"/>
  <c r="H17" i="3"/>
  <c r="F17" i="3"/>
  <c r="E17" i="3"/>
  <c r="D17" i="3"/>
  <c r="C17" i="3"/>
  <c r="K16" i="3"/>
  <c r="J16" i="3"/>
  <c r="I16" i="3"/>
  <c r="H16" i="3"/>
  <c r="F16" i="3"/>
  <c r="E16" i="3"/>
  <c r="D16" i="3"/>
  <c r="C16" i="3"/>
  <c r="K15" i="3"/>
  <c r="J15" i="3"/>
  <c r="I15" i="3"/>
  <c r="H15" i="3"/>
  <c r="F15" i="3"/>
  <c r="E15" i="3"/>
  <c r="D15" i="3"/>
  <c r="C15" i="3"/>
  <c r="K14" i="3"/>
  <c r="J14" i="3"/>
  <c r="I14" i="3"/>
  <c r="H14" i="3"/>
  <c r="F14" i="3"/>
  <c r="E14" i="3"/>
  <c r="D14" i="3"/>
  <c r="C14" i="3"/>
  <c r="K13" i="3"/>
  <c r="J13" i="3"/>
  <c r="I13" i="3"/>
  <c r="H13" i="3"/>
  <c r="F13" i="3"/>
  <c r="E13" i="3"/>
  <c r="D13" i="3"/>
  <c r="C13" i="3"/>
  <c r="K9" i="3"/>
  <c r="J9" i="3"/>
  <c r="I9" i="3"/>
  <c r="H9" i="3"/>
  <c r="F9" i="3"/>
  <c r="E9" i="3"/>
  <c r="D9" i="3"/>
  <c r="C9" i="3"/>
  <c r="K8" i="3"/>
  <c r="J8" i="3"/>
  <c r="I8" i="3"/>
  <c r="H8" i="3"/>
  <c r="F8" i="3"/>
  <c r="E8" i="3"/>
  <c r="D8" i="3"/>
  <c r="C8" i="3"/>
  <c r="K7" i="3"/>
  <c r="J7" i="3"/>
  <c r="I7" i="3"/>
  <c r="H7" i="3"/>
  <c r="F7" i="3"/>
  <c r="E7" i="3"/>
  <c r="D7" i="3"/>
  <c r="C7" i="3"/>
  <c r="K6" i="3"/>
  <c r="J6" i="3"/>
  <c r="I6" i="3"/>
  <c r="H6" i="3"/>
  <c r="F6" i="3"/>
  <c r="E6" i="3"/>
  <c r="D6" i="3"/>
  <c r="C6" i="3"/>
  <c r="K5" i="3"/>
  <c r="J5" i="3"/>
  <c r="I5" i="3"/>
  <c r="H5" i="3"/>
  <c r="F5" i="3"/>
  <c r="E5" i="3"/>
  <c r="D5" i="3"/>
  <c r="C5" i="3"/>
  <c r="K4" i="3"/>
  <c r="J4" i="3"/>
  <c r="I4" i="3"/>
  <c r="H4" i="3"/>
  <c r="F4" i="3"/>
  <c r="E4" i="3"/>
  <c r="D4" i="3"/>
  <c r="C4" i="3"/>
  <c r="K3" i="3"/>
  <c r="J3" i="3"/>
  <c r="I3" i="3"/>
  <c r="H3" i="3"/>
  <c r="F3" i="3"/>
  <c r="E3" i="3"/>
  <c r="D3" i="3"/>
  <c r="C3" i="3"/>
  <c r="K2" i="3"/>
  <c r="E18" i="11"/>
  <c r="E19" i="11"/>
  <c r="E16" i="11"/>
  <c r="E9" i="11"/>
  <c r="E22" i="1"/>
  <c r="I22" i="1"/>
  <c r="G22" i="1"/>
  <c r="E21" i="1"/>
  <c r="I21" i="1"/>
  <c r="G21" i="1"/>
  <c r="E20" i="1"/>
  <c r="I20" i="1"/>
  <c r="K20" i="1"/>
  <c r="G20" i="1"/>
  <c r="E19" i="1"/>
  <c r="I19" i="1"/>
  <c r="G19" i="1"/>
  <c r="E18" i="1"/>
  <c r="C18" i="1"/>
  <c r="E7" i="1"/>
  <c r="I7" i="1"/>
  <c r="G7" i="1"/>
  <c r="E6" i="1"/>
  <c r="M6" i="1"/>
  <c r="I6" i="1"/>
  <c r="C6" i="1"/>
  <c r="K6" i="1"/>
  <c r="G6" i="1"/>
  <c r="E5" i="1"/>
  <c r="M5" i="1"/>
  <c r="I5" i="1"/>
  <c r="C5" i="1"/>
  <c r="K5" i="1"/>
  <c r="G5" i="1"/>
  <c r="E4" i="1"/>
  <c r="M4" i="1"/>
  <c r="I4" i="1"/>
  <c r="C4" i="1"/>
  <c r="K4" i="1"/>
  <c r="G4" i="1"/>
  <c r="E3" i="1"/>
  <c r="M3" i="1"/>
  <c r="I3" i="1"/>
  <c r="C3" i="1"/>
  <c r="K3" i="1"/>
  <c r="G3" i="1"/>
  <c r="AR113" i="16"/>
  <c r="AR71" i="16"/>
  <c r="AR60" i="16"/>
  <c r="R13" i="3"/>
  <c r="M13" i="3"/>
  <c r="S13" i="3"/>
  <c r="N13" i="3"/>
  <c r="T13" i="3"/>
  <c r="O13" i="3"/>
  <c r="R14" i="3"/>
  <c r="W14" i="3"/>
  <c r="M14" i="3"/>
  <c r="S14" i="3"/>
  <c r="X14" i="3"/>
  <c r="N14" i="3"/>
  <c r="T14" i="3"/>
  <c r="Y14" i="3"/>
  <c r="O14" i="3"/>
  <c r="R15" i="3"/>
  <c r="M15" i="3"/>
  <c r="S15" i="3"/>
  <c r="N15" i="3"/>
  <c r="T15" i="3"/>
  <c r="O15" i="3"/>
  <c r="R16" i="3"/>
  <c r="M16" i="3"/>
  <c r="S16" i="3"/>
  <c r="N16" i="3"/>
  <c r="T16" i="3"/>
  <c r="O16" i="3"/>
  <c r="R17" i="3"/>
  <c r="M17" i="3"/>
  <c r="S17" i="3"/>
  <c r="N17" i="3"/>
  <c r="T17" i="3"/>
  <c r="O17" i="3"/>
  <c r="R18" i="3"/>
  <c r="M18" i="3"/>
  <c r="S18" i="3"/>
  <c r="N18" i="3"/>
  <c r="T18" i="3"/>
  <c r="O18" i="3"/>
  <c r="R19" i="3"/>
  <c r="W19" i="3"/>
  <c r="M19" i="3"/>
  <c r="S19" i="3"/>
  <c r="X19" i="3"/>
  <c r="N19" i="3"/>
  <c r="T19" i="3"/>
  <c r="Y19" i="3"/>
  <c r="O19" i="3"/>
  <c r="R3" i="3"/>
  <c r="M3" i="3"/>
  <c r="S3" i="3"/>
  <c r="N3" i="3"/>
  <c r="T3" i="3"/>
  <c r="O3" i="3"/>
  <c r="R4" i="3"/>
  <c r="W4" i="3"/>
  <c r="M4" i="3"/>
  <c r="S4" i="3"/>
  <c r="X4" i="3"/>
  <c r="N4" i="3"/>
  <c r="T4" i="3"/>
  <c r="Y4" i="3"/>
  <c r="O4" i="3"/>
  <c r="R5" i="3"/>
  <c r="M5" i="3"/>
  <c r="S5" i="3"/>
  <c r="N5" i="3"/>
  <c r="T5" i="3"/>
  <c r="O5" i="3"/>
  <c r="R6" i="3"/>
  <c r="M6" i="3"/>
  <c r="S6" i="3"/>
  <c r="N6" i="3"/>
  <c r="T6" i="3"/>
  <c r="O6" i="3"/>
  <c r="R7" i="3"/>
  <c r="M7" i="3"/>
  <c r="S7" i="3"/>
  <c r="N7" i="3"/>
  <c r="T7" i="3"/>
  <c r="O7" i="3"/>
  <c r="R8" i="3"/>
  <c r="M8" i="3"/>
  <c r="S8" i="3"/>
  <c r="N8" i="3"/>
  <c r="T8" i="3"/>
  <c r="O8" i="3"/>
  <c r="R9" i="3"/>
  <c r="W9" i="3"/>
  <c r="M9" i="3"/>
  <c r="S9" i="3"/>
  <c r="X9" i="3"/>
  <c r="N9" i="3"/>
  <c r="T9" i="3"/>
  <c r="Y9" i="3"/>
  <c r="O9" i="3"/>
  <c r="P19" i="3"/>
  <c r="P18" i="3"/>
  <c r="P17" i="3"/>
  <c r="P16" i="3"/>
  <c r="P15" i="3"/>
  <c r="P14" i="3"/>
  <c r="P9" i="3"/>
  <c r="P8" i="3"/>
  <c r="P7" i="3"/>
  <c r="P6" i="3"/>
  <c r="P5" i="3"/>
  <c r="P4" i="3"/>
  <c r="P3" i="3"/>
  <c r="J11" i="4"/>
  <c r="O11" i="4"/>
  <c r="P11" i="4"/>
  <c r="I11" i="4"/>
  <c r="L11" i="4"/>
  <c r="M11" i="4"/>
  <c r="Z18" i="3"/>
  <c r="Z17" i="3"/>
  <c r="Z16" i="3"/>
  <c r="Z15" i="3"/>
  <c r="Z14" i="3"/>
  <c r="Z13" i="3"/>
  <c r="Z8" i="3"/>
  <c r="Z7" i="3"/>
  <c r="Z6" i="3"/>
  <c r="Z5" i="3"/>
  <c r="Z4" i="3"/>
  <c r="Z3" i="3"/>
  <c r="U19" i="3"/>
  <c r="U18" i="3"/>
  <c r="U17" i="3"/>
  <c r="U16" i="3"/>
  <c r="U15" i="3"/>
  <c r="U14" i="3"/>
  <c r="U9" i="3"/>
  <c r="U8" i="3"/>
  <c r="U7" i="3"/>
  <c r="U6" i="3"/>
  <c r="U5" i="3"/>
  <c r="U4" i="3"/>
  <c r="U3" i="3"/>
  <c r="F18" i="11"/>
  <c r="F19" i="11"/>
  <c r="O20" i="1"/>
  <c r="Q22" i="1"/>
  <c r="Q21" i="1"/>
  <c r="Q20" i="1"/>
  <c r="Q19" i="1"/>
  <c r="O19" i="1"/>
  <c r="O21" i="1"/>
  <c r="O22" i="1"/>
  <c r="Q6" i="1"/>
  <c r="O6" i="1"/>
  <c r="Q5" i="1"/>
  <c r="O5" i="1"/>
  <c r="Q4" i="1"/>
  <c r="O4" i="1"/>
  <c r="Q3" i="1"/>
  <c r="O3" i="1"/>
  <c r="Q7" i="1"/>
  <c r="O7" i="1"/>
  <c r="AM39" i="16"/>
  <c r="AM38" i="16"/>
  <c r="AM37" i="16"/>
  <c r="AM36" i="16"/>
  <c r="AM33" i="16"/>
  <c r="AL28" i="16"/>
  <c r="AP28" i="16"/>
  <c r="V213" i="17"/>
  <c r="V110" i="17"/>
  <c r="V97" i="17"/>
  <c r="V11" i="4"/>
  <c r="U11" i="4"/>
  <c r="S11" i="4"/>
  <c r="R11" i="4"/>
  <c r="D28" i="2"/>
  <c r="D32" i="2"/>
  <c r="C42" i="2"/>
  <c r="AB11" i="4"/>
  <c r="AA11" i="4"/>
  <c r="Y11" i="4"/>
  <c r="X11" i="4"/>
  <c r="AE11" i="4"/>
  <c r="AF11" i="4"/>
  <c r="AH11" i="4"/>
  <c r="AI11" i="4"/>
  <c r="AL11" i="4"/>
  <c r="AK11" i="4"/>
  <c r="AN4" i="4"/>
  <c r="AQ4" i="4"/>
  <c r="AO4" i="4"/>
  <c r="AR4" i="4"/>
  <c r="AN5" i="4"/>
  <c r="AQ5" i="4"/>
  <c r="AO5" i="4"/>
  <c r="AR5" i="4"/>
  <c r="AN7" i="4"/>
  <c r="AQ7" i="4"/>
  <c r="AO7" i="4"/>
  <c r="AR7" i="4"/>
  <c r="AN8" i="4"/>
  <c r="AQ8" i="4"/>
  <c r="AO8" i="4"/>
  <c r="AR8" i="4"/>
  <c r="AN9" i="4"/>
  <c r="AQ9" i="4"/>
  <c r="AO9" i="4"/>
  <c r="AR9" i="4"/>
  <c r="D22" i="2"/>
  <c r="C28" i="2"/>
  <c r="C32" i="2"/>
  <c r="C35" i="2"/>
  <c r="C40" i="2"/>
  <c r="C3" i="2"/>
  <c r="C7" i="2"/>
  <c r="C10" i="2"/>
  <c r="C13" i="2"/>
  <c r="C18" i="2"/>
  <c r="C22" i="2"/>
  <c r="C44" i="2"/>
  <c r="EB25" i="4"/>
  <c r="EA25" i="4"/>
  <c r="DY25" i="4"/>
  <c r="DX25" i="4"/>
  <c r="DV25" i="4"/>
  <c r="DU25" i="4"/>
  <c r="EE14" i="4"/>
  <c r="ED14" i="4"/>
  <c r="EB14" i="4"/>
  <c r="EA14" i="4"/>
  <c r="DY14" i="4"/>
  <c r="DX14" i="4"/>
  <c r="DV14" i="4"/>
  <c r="DU14" i="4"/>
  <c r="DR11" i="4"/>
  <c r="DQ11" i="4"/>
  <c r="DO11" i="4"/>
  <c r="DN11" i="4"/>
  <c r="DL11" i="4"/>
  <c r="DK11" i="4"/>
  <c r="DI11" i="4"/>
  <c r="DH11" i="4"/>
  <c r="DF11" i="4"/>
  <c r="DE11" i="4"/>
  <c r="DC11" i="4"/>
  <c r="DB11" i="4"/>
  <c r="CZ11" i="4"/>
  <c r="CY11" i="4"/>
  <c r="CW11" i="4"/>
  <c r="CV11" i="4"/>
  <c r="CT11" i="4"/>
  <c r="CS11" i="4"/>
  <c r="CQ11" i="4"/>
  <c r="CP11" i="4"/>
  <c r="CN11" i="4"/>
  <c r="CM11" i="4"/>
  <c r="CK11" i="4"/>
  <c r="CJ11" i="4"/>
  <c r="CH11" i="4"/>
  <c r="CG11" i="4"/>
  <c r="CE11" i="4"/>
  <c r="CD11" i="4"/>
  <c r="CB11" i="4"/>
  <c r="CA11" i="4"/>
  <c r="BY11" i="4"/>
  <c r="BX11" i="4"/>
  <c r="BV11" i="4"/>
  <c r="BU11" i="4"/>
  <c r="BS11" i="4"/>
  <c r="BR11" i="4"/>
  <c r="BP11" i="4"/>
  <c r="BO11" i="4"/>
  <c r="BM11" i="4"/>
  <c r="BL11" i="4"/>
  <c r="BJ11" i="4"/>
  <c r="BI11" i="4"/>
  <c r="BG11" i="4"/>
  <c r="BF11" i="4"/>
  <c r="BD11" i="4"/>
  <c r="BC11" i="4"/>
  <c r="BA11" i="4"/>
  <c r="AZ11" i="4"/>
  <c r="AX11" i="4"/>
  <c r="AW11" i="4"/>
  <c r="AU11" i="4"/>
  <c r="AT11" i="4"/>
  <c r="DW18" i="3"/>
  <c r="DV18" i="3"/>
  <c r="DU18" i="3"/>
  <c r="DT18" i="3"/>
  <c r="DW17" i="3"/>
  <c r="DV17" i="3"/>
  <c r="DU17" i="3"/>
  <c r="DT17" i="3"/>
  <c r="DW16" i="3"/>
  <c r="DV16" i="3"/>
  <c r="DU16" i="3"/>
  <c r="DT16" i="3"/>
  <c r="DW14" i="3"/>
  <c r="DV14" i="3"/>
  <c r="DU14" i="3"/>
  <c r="DT14" i="3"/>
  <c r="DW13" i="3"/>
  <c r="DV13" i="3"/>
  <c r="DU13" i="3"/>
  <c r="DT13" i="3"/>
  <c r="DW8" i="3"/>
  <c r="DV8" i="3"/>
  <c r="DU8" i="3"/>
  <c r="DT8" i="3"/>
  <c r="DW7" i="3"/>
  <c r="DV7" i="3"/>
  <c r="DU7" i="3"/>
  <c r="DT7" i="3"/>
  <c r="DW6" i="3"/>
  <c r="DV6" i="3"/>
  <c r="DU6" i="3"/>
  <c r="DT6" i="3"/>
  <c r="DW4" i="3"/>
  <c r="DV4" i="3"/>
  <c r="DU4" i="3"/>
  <c r="DT4" i="3"/>
  <c r="DW3" i="3"/>
  <c r="DV3" i="3"/>
  <c r="DU3" i="3"/>
  <c r="DT3" i="3"/>
  <c r="C16" i="2"/>
  <c r="W17" i="11"/>
  <c r="R17" i="11"/>
  <c r="W7" i="11"/>
  <c r="V7" i="11"/>
  <c r="R7" i="11"/>
  <c r="CT22" i="1"/>
  <c r="CL22" i="1"/>
  <c r="CJ22" i="1"/>
  <c r="CT21" i="1"/>
  <c r="CL21" i="1"/>
  <c r="CJ21" i="1"/>
  <c r="CT20" i="1"/>
  <c r="CL20" i="1"/>
  <c r="CJ20" i="1"/>
  <c r="CV19" i="1"/>
  <c r="CT19" i="1"/>
  <c r="CL19" i="1"/>
  <c r="CJ19" i="1"/>
  <c r="CT7" i="1"/>
  <c r="CX7" i="1"/>
  <c r="CV7" i="1"/>
  <c r="CL7" i="1"/>
  <c r="CJ7" i="1"/>
  <c r="CX6" i="1"/>
  <c r="CV6" i="1"/>
  <c r="CL6" i="1"/>
  <c r="CJ6" i="1"/>
  <c r="CX5" i="1"/>
  <c r="CV5" i="1"/>
  <c r="CL5" i="1"/>
  <c r="CJ5" i="1"/>
  <c r="CX4" i="1"/>
  <c r="CV4" i="1"/>
  <c r="CL4" i="1"/>
  <c r="CJ4" i="1"/>
  <c r="CX3" i="1"/>
  <c r="CV3" i="1"/>
  <c r="CL3" i="1"/>
  <c r="CJ3" i="1"/>
  <c r="D44" i="2"/>
  <c r="AO11" i="4"/>
  <c r="AR11" i="4"/>
  <c r="AQ11" i="4"/>
  <c r="AN11" i="4"/>
</calcChain>
</file>

<file path=xl/sharedStrings.xml><?xml version="1.0" encoding="utf-8"?>
<sst xmlns="http://schemas.openxmlformats.org/spreadsheetml/2006/main" count="2122" uniqueCount="1090">
  <si>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</si>
  <si>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</si>
  <si>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</si>
  <si>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</si>
  <si>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</si>
  <si>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</si>
  <si>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</si>
  <si>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</si>
  <si>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</si>
  <si>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</si>
  <si>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</si>
  <si>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</si>
  <si>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</si>
  <si>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</si>
  <si>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</si>
  <si>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</si>
  <si>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</si>
  <si>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</si>
  <si>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</si>
  <si>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</si>
  <si>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</si>
  <si>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</si>
  <si>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</si>
  <si>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</si>
  <si>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</si>
  <si>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</si>
  <si>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</si>
  <si>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</si>
  <si>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</si>
  <si>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</si>
  <si>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</si>
  <si>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</si>
  <si>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</si>
  <si>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</si>
  <si>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</si>
  <si>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</si>
  <si>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</si>
  <si>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</si>
  <si>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</si>
  <si>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</si>
  <si>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</si>
  <si>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</si>
  <si>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</si>
  <si>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</si>
  <si>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</si>
  <si>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</si>
  <si>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</si>
  <si>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</si>
  <si>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</si>
  <si>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</si>
  <si>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</si>
  <si>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</si>
  <si>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</si>
  <si>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</si>
  <si>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</si>
  <si>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</si>
  <si>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</si>
  <si>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</si>
  <si>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</si>
  <si>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</si>
  <si>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</si>
  <si>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</si>
  <si>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</si>
  <si>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</si>
  <si>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</si>
  <si>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</si>
  <si>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</si>
  <si>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</si>
  <si>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</si>
  <si>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</si>
  <si>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</si>
  <si>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</si>
  <si>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</si>
  <si>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</si>
  <si>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</si>
  <si>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</si>
  <si>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</si>
  <si>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</si>
  <si>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</si>
  <si>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</si>
  <si>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</si>
  <si>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</si>
  <si>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</si>
  <si>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</si>
  <si>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</si>
  <si>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</si>
  <si>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</si>
  <si>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</si>
  <si>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</si>
  <si>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</si>
  <si>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</si>
  <si>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</si>
  <si>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</si>
  <si>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</si>
  <si>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</si>
  <si>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</si>
  <si>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</si>
  <si>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</si>
  <si>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</si>
  <si>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</si>
  <si>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</si>
  <si>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</si>
  <si>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</si>
  <si>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</si>
  <si>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</si>
  <si>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</si>
  <si>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</si>
  <si>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</si>
  <si>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</si>
  <si>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</si>
  <si>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</si>
  <si>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</si>
  <si>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</si>
  <si>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</si>
  <si>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</si>
  <si>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</si>
  <si>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</si>
  <si>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</si>
  <si>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</si>
  <si>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</si>
  <si>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</si>
  <si>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</si>
  <si>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</si>
  <si>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</si>
  <si>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</si>
  <si>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</si>
  <si>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</si>
  <si>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</si>
  <si>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</si>
  <si>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</si>
  <si>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</si>
  <si>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</si>
  <si>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</si>
  <si>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</si>
  <si>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</si>
  <si>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</si>
  <si>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</si>
  <si>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</si>
  <si>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</si>
  <si>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</si>
  <si>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</si>
  <si>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</si>
  <si>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</si>
  <si>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</si>
  <si>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</si>
  <si>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</si>
  <si>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</si>
  <si>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</si>
  <si>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</si>
  <si>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</si>
  <si>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</si>
  <si>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</si>
  <si>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</si>
  <si>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</si>
  <si>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</si>
  <si>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</si>
  <si>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</si>
  <si>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</si>
  <si>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</si>
  <si>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</si>
  <si>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</si>
  <si>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</si>
  <si>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</si>
  <si>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</si>
  <si>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</si>
  <si>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</si>
  <si>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</si>
  <si>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</si>
  <si>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</si>
  <si>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</si>
  <si>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</si>
  <si>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</si>
  <si>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</si>
  <si>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</si>
  <si>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</si>
  <si>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</si>
  <si>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</si>
  <si>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</si>
  <si>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</si>
  <si>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</si>
  <si>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</si>
  <si>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</si>
  <si>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</si>
  <si>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</si>
  <si>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</si>
  <si>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</si>
  <si>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</si>
  <si>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</si>
  <si>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</si>
  <si>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</si>
  <si>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</si>
  <si>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</si>
  <si>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</si>
  <si>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</si>
  <si>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</si>
  <si>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</si>
  <si>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</si>
  <si>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</si>
  <si>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</si>
  <si>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</si>
  <si>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</si>
  <si>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</si>
  <si>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</si>
  <si>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</si>
  <si>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</si>
  <si>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</si>
  <si>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</si>
  <si>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</si>
  <si>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</si>
  <si>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</si>
  <si>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</si>
  <si>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</si>
  <si>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</si>
  <si>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</si>
  <si>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</si>
  <si>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</si>
  <si>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</si>
  <si>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</si>
  <si>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</si>
  <si>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</si>
  <si>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</si>
  <si>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</si>
  <si>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</si>
  <si>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</si>
  <si>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</si>
  <si>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</si>
  <si>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</si>
  <si>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</si>
  <si>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</si>
  <si>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</si>
  <si>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</si>
  <si>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</si>
  <si>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</si>
  <si>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</si>
  <si>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</si>
  <si>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</si>
  <si>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</si>
  <si>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</si>
  <si>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</si>
  <si>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</si>
  <si>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</si>
  <si>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</si>
  <si>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</si>
  <si>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</si>
  <si>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</si>
  <si>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</si>
  <si>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</si>
  <si>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</si>
  <si>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</si>
  <si>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</si>
  <si>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</si>
  <si>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</si>
  <si>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</si>
  <si>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</si>
  <si>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</si>
  <si>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</si>
  <si>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</si>
  <si>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</si>
  <si>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</si>
  <si>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</si>
  <si>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</si>
  <si>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</si>
  <si>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</si>
  <si>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</si>
  <si>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</si>
  <si>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</si>
  <si>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</si>
  <si>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</si>
  <si>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</si>
  <si>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</si>
  <si>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</si>
  <si>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</si>
  <si>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</si>
  <si>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</si>
  <si>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</si>
  <si>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</si>
  <si>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</si>
  <si>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</si>
  <si>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</si>
  <si>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</si>
  <si>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</si>
  <si>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</si>
  <si>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</si>
  <si>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</si>
  <si>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</si>
  <si>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</si>
  <si>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</si>
  <si>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</si>
  <si>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</si>
  <si>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</si>
  <si>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</si>
  <si>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</si>
  <si>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</si>
  <si>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</si>
  <si>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</si>
  <si>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</si>
  <si>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</si>
  <si>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</si>
  <si>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</si>
  <si>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</si>
  <si>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</si>
  <si>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</si>
  <si>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</si>
  <si>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</si>
  <si>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</si>
  <si>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</si>
  <si>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</si>
  <si>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</si>
  <si>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</si>
  <si>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</si>
  <si>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</si>
  <si>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</si>
  <si>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</si>
  <si>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</si>
  <si>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</si>
  <si>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</si>
  <si>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</si>
  <si>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</si>
  <si>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</si>
  <si>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</si>
  <si>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</si>
  <si>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</si>
  <si>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</si>
  <si>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</si>
  <si>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</si>
  <si>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</si>
  <si>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</si>
  <si>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</si>
  <si>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</si>
  <si>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</si>
  <si>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</si>
  <si>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</si>
  <si>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</si>
  <si>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</si>
  <si>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</si>
  <si>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</si>
  <si>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</si>
  <si>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</si>
  <si>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</si>
  <si>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</si>
  <si>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</si>
  <si>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</si>
  <si>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</si>
  <si>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</si>
  <si>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</si>
  <si>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</si>
  <si>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</si>
  <si>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</si>
  <si>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</si>
  <si>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</si>
  <si>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</si>
  <si>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</si>
  <si>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</si>
  <si>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</si>
  <si>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</si>
  <si>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</si>
  <si>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</si>
  <si>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</si>
  <si>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</si>
  <si>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</si>
  <si>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</si>
  <si>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</si>
  <si>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</si>
  <si>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</si>
  <si>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</si>
  <si>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</si>
  <si>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</si>
  <si>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</si>
  <si>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</si>
  <si>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</si>
  <si>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</si>
  <si>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</si>
  <si>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</si>
  <si>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</si>
  <si>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</si>
  <si>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</si>
  <si>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</si>
  <si>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</si>
  <si>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</si>
  <si>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</si>
  <si>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</si>
  <si>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</si>
  <si>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</si>
  <si>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</si>
  <si>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</si>
  <si>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</si>
  <si>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</si>
  <si>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</si>
  <si>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</si>
  <si>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</si>
  <si>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</si>
  <si>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</si>
  <si>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</si>
  <si>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</si>
  <si>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</si>
  <si>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</si>
  <si>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</si>
  <si>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</si>
  <si>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</si>
  <si>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</si>
  <si>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</si>
  <si>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</si>
  <si>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</si>
  <si>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</si>
  <si>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</si>
  <si>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</si>
  <si>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</si>
  <si>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</si>
  <si>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</si>
  <si>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</si>
  <si>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</si>
  <si>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</si>
  <si>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</si>
  <si>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</si>
  <si>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</si>
  <si>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</si>
  <si>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</si>
  <si>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</si>
  <si>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</si>
  <si>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</si>
  <si>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</si>
  <si>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</si>
  <si>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</si>
  <si>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</si>
  <si>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</si>
  <si>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</si>
  <si>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</si>
  <si>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</si>
  <si>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</si>
  <si>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</si>
  <si>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</si>
  <si>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</si>
  <si>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</si>
  <si>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</si>
  <si>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</si>
  <si>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</si>
  <si>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</si>
  <si>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</si>
  <si>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</si>
  <si>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</si>
  <si>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</si>
  <si>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</si>
  <si>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</si>
  <si>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</si>
  <si>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</si>
  <si>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</si>
  <si>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</si>
  <si>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</si>
  <si>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</si>
  <si>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</si>
  <si>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</si>
  <si>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</si>
  <si>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</si>
  <si>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</si>
  <si>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</si>
  <si>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</si>
  <si>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</si>
  <si>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</si>
  <si>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</si>
  <si>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</si>
  <si>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</si>
  <si>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</si>
  <si>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</si>
  <si>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</si>
  <si>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</si>
  <si>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</si>
  <si>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</si>
  <si>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</si>
  <si>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</si>
  <si>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</si>
  <si>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</si>
  <si>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</si>
  <si>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</si>
  <si>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</si>
  <si>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</si>
  <si>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</si>
  <si>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</si>
  <si>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</si>
  <si>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</si>
  <si>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</si>
  <si>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</si>
  <si>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</si>
  <si>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</si>
  <si>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</si>
  <si>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</si>
  <si>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</si>
  <si>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</si>
  <si>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</si>
  <si>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</si>
  <si>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</si>
  <si>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</si>
  <si>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</si>
  <si>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</si>
  <si>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</si>
  <si>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</si>
  <si>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</si>
  <si>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</si>
  <si>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</si>
  <si>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</si>
  <si>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</si>
  <si>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</si>
  <si>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</si>
  <si>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</si>
  <si>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</si>
  <si>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</si>
  <si>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</si>
  <si>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</si>
  <si>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</si>
  <si>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</si>
  <si>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</si>
  <si>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</si>
  <si>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</si>
  <si>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</si>
  <si>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</si>
  <si>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</si>
  <si>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</si>
  <si>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</si>
  <si>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</si>
  <si>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</si>
  <si>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</si>
  <si>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</si>
  <si>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</si>
  <si>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</si>
  <si>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</si>
  <si>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</si>
  <si>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</si>
  <si>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</si>
  <si>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</si>
  <si>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</si>
  <si>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</si>
  <si>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</si>
  <si>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</si>
  <si>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</si>
  <si>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</si>
  <si>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</si>
  <si>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</si>
  <si>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</si>
  <si>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</si>
  <si>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</si>
  <si>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</si>
  <si>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</si>
  <si>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</si>
  <si>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</si>
  <si>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</si>
  <si>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</si>
  <si>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</si>
  <si>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</si>
  <si>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</si>
  <si>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</si>
  <si>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</si>
  <si>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</si>
  <si>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</si>
  <si>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</si>
  <si>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</si>
  <si>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</si>
  <si>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</si>
  <si>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</si>
  <si>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</si>
  <si>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</si>
  <si>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</si>
  <si>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</si>
  <si>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</si>
  <si>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</si>
  <si>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</si>
  <si>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</si>
  <si>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</si>
  <si>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</si>
  <si>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</si>
  <si>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</si>
  <si>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</si>
  <si>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</si>
  <si>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</si>
  <si>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</si>
  <si>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</si>
  <si>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</si>
  <si>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</si>
  <si>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</si>
  <si>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</si>
  <si>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</si>
  <si>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</si>
  <si>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</si>
  <si>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</si>
  <si>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</si>
  <si>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</si>
  <si>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</si>
  <si>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</si>
  <si>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</si>
  <si>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</si>
  <si>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</si>
  <si>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</si>
  <si>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</si>
  <si>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</si>
  <si>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</si>
  <si>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</si>
  <si>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</si>
  <si>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</si>
  <si>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</si>
  <si>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</si>
  <si>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</si>
  <si>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</si>
  <si>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</si>
  <si>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</si>
  <si>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</si>
  <si>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</si>
  <si>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</si>
  <si>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</si>
  <si>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</si>
  <si>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</si>
  <si>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</si>
  <si>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</si>
  <si>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</si>
  <si>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</si>
  <si>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</si>
  <si>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</si>
  <si>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</si>
  <si>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</si>
  <si>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</si>
  <si>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</si>
  <si>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</si>
  <si>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</si>
  <si>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</si>
  <si>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</si>
  <si>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</si>
  <si>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</si>
  <si>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</si>
  <si>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</si>
  <si>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</si>
  <si>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</si>
  <si>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</si>
  <si>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</si>
  <si>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</si>
  <si>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</si>
  <si>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</si>
  <si>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</si>
  <si>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</si>
  <si>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</si>
  <si>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</si>
  <si>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</si>
  <si>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</si>
  <si>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</si>
  <si>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</si>
  <si>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</si>
  <si>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</si>
  <si>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</si>
  <si>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</si>
  <si>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</si>
  <si>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</si>
  <si>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</si>
  <si>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</si>
  <si>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</si>
  <si>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</si>
  <si>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</si>
  <si>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</si>
  <si>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</si>
  <si>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</si>
  <si>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</si>
  <si>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</si>
  <si>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</si>
  <si>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</si>
  <si>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</si>
  <si>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</si>
  <si>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</si>
  <si>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</si>
  <si>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</si>
  <si>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</si>
  <si>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</si>
  <si>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</si>
  <si>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</si>
  <si>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</si>
  <si>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</si>
  <si>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</si>
  <si>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</si>
  <si>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</si>
  <si>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</si>
  <si>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</si>
  <si>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</si>
  <si>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</si>
  <si>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</si>
  <si>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</si>
  <si>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</si>
  <si>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</si>
  <si>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</si>
  <si>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</si>
  <si>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</si>
  <si>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</si>
  <si>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</si>
  <si>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</si>
  <si>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</si>
  <si>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</si>
  <si>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</si>
  <si>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</si>
  <si>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</si>
  <si>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</si>
  <si>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</si>
  <si>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</si>
  <si>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</si>
  <si>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</si>
  <si>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</si>
  <si>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</si>
  <si>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</si>
  <si>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</si>
  <si>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</si>
  <si>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</si>
  <si>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</si>
  <si>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</si>
  <si>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</si>
  <si>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</si>
  <si>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</si>
  <si>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</si>
  <si>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</si>
  <si>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</si>
  <si>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</si>
  <si>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</si>
  <si>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</si>
  <si>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</si>
  <si>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</si>
  <si>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</si>
  <si>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</si>
  <si>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</si>
  <si>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</si>
  <si>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</si>
  <si>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</si>
  <si>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</si>
  <si>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</si>
  <si>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</si>
  <si>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</si>
  <si>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</si>
  <si>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</si>
  <si>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</si>
  <si>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</si>
  <si>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</si>
  <si>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</si>
  <si>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</si>
  <si>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</si>
  <si>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</si>
  <si>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</si>
  <si>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</si>
  <si>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</si>
  <si>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</si>
  <si>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</si>
  <si>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</si>
  <si>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</si>
  <si>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</si>
  <si>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</si>
  <si>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</si>
  <si>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</si>
  <si>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</si>
  <si>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</si>
  <si>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</si>
  <si>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</si>
  <si>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</si>
  <si>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</si>
  <si>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</si>
  <si>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</si>
  <si>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</si>
  <si>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</si>
  <si>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</si>
  <si>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</si>
  <si>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</si>
  <si>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</si>
  <si>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</si>
  <si>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</si>
  <si>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</si>
  <si>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</si>
  <si>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</si>
  <si>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</si>
  <si>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</si>
  <si>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</si>
  <si>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</si>
  <si>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</si>
  <si>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</si>
  <si>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</si>
  <si>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</si>
  <si>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</si>
  <si>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</si>
  <si>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</si>
  <si>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</si>
  <si>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</si>
  <si>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</si>
  <si>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</si>
  <si>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</si>
  <si>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</si>
  <si>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</si>
  <si>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</si>
  <si>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</si>
  <si>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</si>
  <si>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</si>
  <si>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</si>
  <si>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</si>
  <si>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</si>
  <si>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</si>
  <si>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</si>
  <si>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</si>
  <si>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</si>
  <si>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</si>
  <si>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</si>
  <si>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</si>
  <si>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</si>
  <si>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</si>
  <si>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</si>
  <si>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</si>
  <si>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</si>
  <si>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</si>
  <si>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</si>
  <si>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</si>
  <si>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30 czerwca 2018 r. /
30 June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</si>
  <si>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</si>
  <si>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</si>
  <si>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</si>
  <si>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</si>
  <si>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</si>
  <si>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</si>
  <si>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</si>
  <si>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</si>
  <si>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</si>
  <si>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</si>
  <si>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</si>
  <si>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</si>
  <si>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</si>
  <si>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</si>
  <si>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</si>
  <si>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</si>
  <si>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</si>
  <si>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</si>
  <si>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</si>
  <si>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</si>
  <si>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</si>
  <si>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</si>
  <si>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</si>
  <si>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</si>
  <si>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</si>
  <si>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</si>
  <si>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</si>
  <si>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</si>
  <si>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</si>
  <si>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</si>
  <si>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</si>
  <si>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</si>
  <si>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</si>
  <si>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</si>
  <si>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</si>
  <si>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</si>
  <si>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</si>
  <si>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</si>
  <si>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</si>
  <si>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</si>
  <si>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</si>
  <si>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</si>
  <si>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</si>
  <si>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</si>
  <si>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</si>
  <si>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</si>
  <si>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</si>
  <si>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</si>
  <si>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</si>
  <si>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</si>
  <si>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</si>
  <si>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</si>
  <si>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</si>
  <si>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</si>
  <si>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</si>
  <si>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</si>
  <si>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</si>
  <si>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</si>
  <si>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</si>
  <si>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</si>
  <si>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</si>
  <si>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</si>
  <si>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</si>
  <si>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</si>
  <si>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</si>
  <si>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</si>
  <si>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</si>
  <si>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</si>
  <si>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</si>
  <si>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</si>
  <si>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</si>
  <si>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</si>
  <si>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</si>
  <si>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</si>
  <si>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</si>
  <si>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</si>
  <si>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</si>
  <si>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</si>
  <si>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</si>
  <si>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</si>
  <si>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</si>
  <si>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</si>
  <si>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Wpływy od udziałowców niekontrolujących / Proceeds from non-controlling interests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</si>
  <si>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</si>
  <si>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</si>
  <si>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</si>
  <si>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</si>
  <si>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</si>
  <si>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</si>
  <si>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</si>
  <si>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</si>
  <si>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</si>
  <si>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</si>
  <si>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</si>
  <si>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</si>
  <si>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</si>
  <si>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</si>
  <si>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</si>
  <si>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</si>
  <si>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</si>
  <si>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</si>
  <si>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</si>
  <si>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</si>
  <si>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</si>
  <si>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</si>
  <si>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</si>
  <si>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</si>
  <si>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</si>
  <si>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</si>
  <si>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</si>
  <si>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</si>
  <si>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Świadectwa energii i prawa do emisji CO</t>
    </r>
    <r>
      <rPr>
        <vertAlign val="subscript"/>
        <sz val="10"/>
        <color theme="1"/>
        <rFont val="Arial"/>
        <family val="2"/>
        <charset val="238"/>
      </rPr>
      <t>2</t>
    </r>
    <r>
      <rPr>
        <sz val="10"/>
        <color theme="1"/>
        <rFont val="Arial"/>
        <family val="2"/>
        <charset val="238"/>
      </rPr>
      <t xml:space="preserve">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</si>
  <si>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</si>
  <si>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</si>
  <si>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</si>
  <si>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</si>
  <si>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Koszt sprzedanych towarów, produktów, materiałów i usług, w tym  / Cost of sales of which:</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</si>
  <si>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</si>
  <si>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</si>
  <si>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</si>
  <si>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</si>
  <si>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</si>
  <si>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</si>
  <si>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</si>
  <si>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</si>
  <si>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</si>
  <si>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</si>
  <si>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</si>
  <si>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</si>
  <si>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</si>
  <si>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</si>
  <si>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</si>
  <si>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</si>
  <si>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</si>
  <si>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</si>
  <si>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</si>
  <si>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</si>
  <si>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</si>
  <si>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</si>
  <si>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</si>
  <si>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</si>
  <si>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</si>
  <si>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</si>
  <si>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</si>
  <si>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</si>
  <si>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CHICAGO</t>
  </si>
  <si>
    <t>Stan na 
31 grudnia 2019
 / As at 
31 December 2019</t>
  </si>
  <si>
    <t>Pozostałe aktywa finansowe /Other financial assets</t>
  </si>
  <si>
    <t>Zobowiązania bezpośrednio związane z aktywami trwałymi zaklasyfikowanymi jako przeznaczone do sprzedaży / Liabilities directly related to non-current assets classified as held for sale</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</si>
  <si>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</si>
  <si>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</si>
  <si>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</si>
  <si>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</si>
  <si>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</si>
  <si>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</si>
  <si>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</si>
  <si>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</si>
  <si>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</si>
  <si>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</si>
  <si>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</si>
  <si>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</si>
  <si>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</si>
  <si>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</si>
  <si>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</si>
  <si>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</si>
  <si>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</si>
  <si>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</si>
  <si>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</si>
  <si>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</si>
  <si>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</si>
  <si>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</si>
  <si>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</si>
  <si>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</si>
  <si>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</si>
  <si>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</si>
  <si>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</si>
  <si>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</si>
  <si>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</si>
  <si>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</si>
  <si>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 xml:space="preserve">Rok zakończony 31 grudnia 2019 r. / 
Year ended 31 December 2019 </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</si>
  <si>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</si>
  <si>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</si>
  <si>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</si>
  <si>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</si>
  <si>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</si>
  <si>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</si>
  <si>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</si>
  <si>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</si>
  <si>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</si>
  <si>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</si>
  <si>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</si>
  <si>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</si>
  <si>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</si>
  <si>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</si>
  <si>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</si>
  <si>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</si>
  <si>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t>Zysk przed opodatkowaniem / Profit before tax</t>
  </si>
  <si>
    <t>Zyski aktuarialne / Actuarial gains</t>
  </si>
  <si>
    <t>Zysk przed opodatkowaniem / Profit before taxation</t>
  </si>
  <si>
    <t>Umorzenie jednostek uczestnictwa / Investment fund units alienation</t>
  </si>
  <si>
    <t>Otrzymane dotacje i rekompensaty / Subsidies and amends received</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</si>
  <si>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</si>
  <si>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</si>
  <si>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</si>
  <si>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</si>
  <si>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</si>
  <si>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</si>
  <si>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</si>
  <si>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</si>
  <si>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</si>
  <si>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</si>
  <si>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</si>
  <si>
    <t>Rekompensaty / Recompensation revenue</t>
  </si>
  <si>
    <t>Zysk (strata) netto / Net profit (loss)</t>
  </si>
  <si>
    <t>Zysk netto z działalności kontynuowanej /  Net profit on continuing operations</t>
  </si>
  <si>
    <t>Zysk (strata) netto z działalności zaniechanej / Profit/loss on discontinued operations</t>
  </si>
  <si>
    <r>
      <t xml:space="preserve">Pozostałe całkowite dochody z działalności kontynuowanej podlegające przeklasyfikowaniu w wynik finansowy / </t>
    </r>
    <r>
      <rPr>
        <b/>
        <sz val="10"/>
        <rFont val="Arial"/>
        <family val="2"/>
        <charset val="238"/>
      </rPr>
      <t>Other comprehensive income on continuing operations to be reclassified in the financial result</t>
    </r>
  </si>
  <si>
    <t>Pozostałe całkowite dochody z działalności zaniechanej / Other comprehensive income on discontinued operations</t>
  </si>
  <si>
    <t>Pozostałe całkowite dochody z działalności kontynuowanej nie podlegające przeklasyfikowaniu w wynik finansowy / Other comprehensive income on continuing operations not to be reclassified in the financial result</t>
  </si>
  <si>
    <t>Zysk (strata) netto przypadający: / Net profit (loss) :</t>
  </si>
  <si>
    <t>Zysk (strata) na jedną akcję (w złotych):</t>
  </si>
  <si>
    <t>podstawowy i rozwodniony z zysku za okres przypadającego akcjonariuszom jednostki dominującej</t>
  </si>
  <si>
    <t xml:space="preserve">podstawowy i rozwodniony z zysku z działalności kontynuowanej za okres przypadającego akcjonariuszom jednostki dominującej     </t>
  </si>
  <si>
    <t>45.3</t>
  </si>
  <si>
    <t>I półrocze 2020 /
H1 2020</t>
  </si>
  <si>
    <t>30 czerwca 2020 /
30 June 2020</t>
  </si>
  <si>
    <t>Odpis grupy do zbycia z tytułu przeszacowania do wartosci godziwej / Impairment on disposal group due to revaluation to fair value</t>
  </si>
  <si>
    <t>II kwartał 2020 r. /
Q2 2020</t>
  </si>
  <si>
    <t>I kwartał 2020 r. (dane przekształcone) /
Q1 2020 (restated figures)</t>
  </si>
  <si>
    <t>Zysk (strata) netto z działalności kontynuowanej /  Net profit (loss) on continuing operations</t>
  </si>
  <si>
    <t xml:space="preserve">II kwartał 2020 r. /
Q2 2020 </t>
  </si>
  <si>
    <t xml:space="preserve">I kwartał 2020 r. /
Q1 2020 </t>
  </si>
  <si>
    <t>Zysk  (strata) netto z działalności kontynuowanej /  Net profit (loss) on continuing operations</t>
  </si>
  <si>
    <t>I półrocze 2019 (dane przekształcone)/
H1 2019 (restated figures)</t>
  </si>
  <si>
    <t>I półrocze 2019 / (dane przekształcone)
H1 2019 (restated figures)</t>
  </si>
  <si>
    <r>
      <t xml:space="preserve">II kwartał 2019 r. / </t>
    </r>
    <r>
      <rPr>
        <i/>
        <sz val="10"/>
        <rFont val="Arial"/>
        <family val="2"/>
        <charset val="238"/>
      </rPr>
      <t>(dane przekształcone)</t>
    </r>
    <r>
      <rPr>
        <sz val="10"/>
        <rFont val="Arial"/>
        <family val="2"/>
        <charset val="238"/>
      </rPr>
      <t xml:space="preserve">
Q2 2019 (</t>
    </r>
    <r>
      <rPr>
        <i/>
        <sz val="10"/>
        <rFont val="Arial"/>
        <family val="2"/>
        <charset val="238"/>
      </rPr>
      <t>restated figures)</t>
    </r>
  </si>
  <si>
    <t xml:space="preserve"> Q2 2020</t>
  </si>
  <si>
    <t>Q2 2020</t>
  </si>
  <si>
    <t>H1 2020</t>
  </si>
  <si>
    <t xml:space="preserve">H1 2019 </t>
  </si>
  <si>
    <t>Przychody ze sprzedaży 
H1 2020 / Sales revenue H1 2020</t>
  </si>
  <si>
    <t>Działaność zaniechana</t>
  </si>
  <si>
    <t>EBITDA 
H1 2020</t>
  </si>
  <si>
    <t xml:space="preserve">EBIT 
H1 2020 </t>
  </si>
  <si>
    <t>Działalnośc zaniechana</t>
  </si>
  <si>
    <t>Przychody ze sprzedaży 
Q2 2020 / Sales revenue Q2 2020</t>
  </si>
  <si>
    <t>EBITDA 
Q2 2020</t>
  </si>
  <si>
    <t xml:space="preserve">EBIT 
Q2 2020 </t>
  </si>
  <si>
    <t>Aktywa ogółem na dzień 
30 czerwca 2020 / Total assets as of 31.03.2020</t>
  </si>
  <si>
    <t>Aktywa ogółem na dzień 
30 czerwca 2019 / Total assets as of 31.03.2019</t>
  </si>
  <si>
    <r>
      <t xml:space="preserve">Okres 3 miesięcy zakończony 
30 września 2020
</t>
    </r>
    <r>
      <rPr>
        <i/>
        <sz val="10"/>
        <rFont val="Arial"/>
        <family val="2"/>
        <charset val="238"/>
      </rPr>
      <t xml:space="preserve">(niebadane) 
</t>
    </r>
    <r>
      <rPr>
        <sz val="10"/>
        <rFont val="Arial"/>
        <family val="2"/>
        <charset val="238"/>
      </rPr>
      <t>/ 3-month period ended 
30 September 2020</t>
    </r>
    <r>
      <rPr>
        <i/>
        <sz val="10"/>
        <rFont val="Arial"/>
        <family val="2"/>
        <charset val="238"/>
      </rPr>
      <t xml:space="preserve"> 
(unaudited)</t>
    </r>
  </si>
  <si>
    <r>
      <t xml:space="preserve">Okres 9 miesięcy zakończony 
30 września 2020
</t>
    </r>
    <r>
      <rPr>
        <i/>
        <sz val="10"/>
        <rFont val="Arial"/>
        <family val="2"/>
        <charset val="238"/>
      </rPr>
      <t xml:space="preserve">(niebadane) 
</t>
    </r>
    <r>
      <rPr>
        <sz val="10"/>
        <rFont val="Arial"/>
        <family val="2"/>
        <charset val="238"/>
      </rPr>
      <t>/ 9-month period ended 
30 September 2020</t>
    </r>
    <r>
      <rPr>
        <i/>
        <sz val="10"/>
        <rFont val="Arial"/>
        <family val="2"/>
        <charset val="238"/>
      </rPr>
      <t xml:space="preserve"> 
(unaudited)</t>
    </r>
  </si>
  <si>
    <r>
      <t xml:space="preserve">Okres 3 miesięcy zakończony 
30 września 2019
</t>
    </r>
    <r>
      <rPr>
        <i/>
        <sz val="10"/>
        <rFont val="Arial"/>
        <family val="2"/>
        <charset val="238"/>
      </rPr>
      <t xml:space="preserve">(dane przekształcone niebadane) 
</t>
    </r>
    <r>
      <rPr>
        <sz val="10"/>
        <rFont val="Arial"/>
        <family val="2"/>
        <charset val="238"/>
      </rPr>
      <t>/ 3-month period ended 
30 September 2019</t>
    </r>
    <r>
      <rPr>
        <i/>
        <sz val="10"/>
        <rFont val="Arial"/>
        <family val="2"/>
        <charset val="238"/>
      </rPr>
      <t xml:space="preserve">
(unaudited restated figures)</t>
    </r>
  </si>
  <si>
    <r>
      <t xml:space="preserve">Okres 9 miesięcy zakończony 
30 września 2019
</t>
    </r>
    <r>
      <rPr>
        <i/>
        <sz val="10"/>
        <rFont val="Arial"/>
        <family val="2"/>
        <charset val="238"/>
      </rPr>
      <t xml:space="preserve">(dane przekształcone niebadane) 
</t>
    </r>
    <r>
      <rPr>
        <sz val="10"/>
        <rFont val="Arial"/>
        <family val="2"/>
        <charset val="238"/>
      </rPr>
      <t>/ 9-month period ended 
30 September 2019</t>
    </r>
    <r>
      <rPr>
        <i/>
        <sz val="10"/>
        <rFont val="Arial"/>
        <family val="2"/>
        <charset val="238"/>
      </rPr>
      <t xml:space="preserve">
(unaudited restated figures)</t>
    </r>
  </si>
  <si>
    <r>
      <t xml:space="preserve">Stan na 
30 września 2020 </t>
    </r>
    <r>
      <rPr>
        <i/>
        <sz val="10"/>
        <rFont val="Arial"/>
        <family val="2"/>
        <charset val="238"/>
      </rPr>
      <t>(niebadane)</t>
    </r>
    <r>
      <rPr>
        <sz val="10"/>
        <rFont val="Arial"/>
        <family val="2"/>
        <charset val="238"/>
      </rPr>
      <t xml:space="preserve"> 
/ As at 
30 September 2020 </t>
    </r>
    <r>
      <rPr>
        <i/>
        <sz val="10"/>
        <rFont val="Arial"/>
        <family val="2"/>
        <charset val="238"/>
      </rPr>
      <t>(unaudited)</t>
    </r>
  </si>
  <si>
    <r>
      <t xml:space="preserve">Okres 9 miesięcy zakończony 
30 września 2019
</t>
    </r>
    <r>
      <rPr>
        <i/>
        <sz val="10"/>
        <rFont val="Arial"/>
        <family val="2"/>
        <charset val="238"/>
      </rPr>
      <t>(dane przekształcone niebadane)</t>
    </r>
    <r>
      <rPr>
        <sz val="10"/>
        <rFont val="Arial"/>
        <family val="2"/>
        <charset val="238"/>
      </rPr>
      <t xml:space="preserve"> 
/ 9-month period ended 
30 September 2019 
</t>
    </r>
    <r>
      <rPr>
        <i/>
        <sz val="10"/>
        <rFont val="Arial"/>
        <family val="2"/>
        <charset val="238"/>
      </rPr>
      <t>(unaudited restated figures)</t>
    </r>
  </si>
  <si>
    <t>33.4</t>
  </si>
  <si>
    <t>33.3</t>
  </si>
  <si>
    <t>35.1</t>
  </si>
  <si>
    <t>21.1</t>
  </si>
  <si>
    <t>26.1</t>
  </si>
  <si>
    <t>27</t>
  </si>
  <si>
    <t>21.2</t>
  </si>
  <si>
    <t>26.2</t>
  </si>
  <si>
    <t>33.1</t>
  </si>
  <si>
    <t>33.5</t>
  </si>
  <si>
    <t>33.6</t>
  </si>
  <si>
    <t>46.1</t>
  </si>
  <si>
    <t>Przekazanie środków pieniężnych w ramach transakcji nabycia farm wiatrowych (po potrąceniu nabytych środków pieniężnych)/  Cash transfer related to the acquisition of wind farms (after deduction of the acquired cash balance)</t>
  </si>
  <si>
    <t>46.2</t>
  </si>
  <si>
    <t>46.3</t>
  </si>
  <si>
    <t>30 września 2020 r./
30 September 2020</t>
  </si>
  <si>
    <t>III kwartał 2020 r. /
Q3 2020</t>
  </si>
  <si>
    <r>
      <t xml:space="preserve">III kwartał 2019 r. / </t>
    </r>
    <r>
      <rPr>
        <i/>
        <sz val="10"/>
        <rFont val="Arial"/>
        <family val="2"/>
        <charset val="238"/>
      </rPr>
      <t>(dane przekształcone)</t>
    </r>
    <r>
      <rPr>
        <sz val="10"/>
        <rFont val="Arial"/>
        <family val="2"/>
        <charset val="238"/>
      </rPr>
      <t xml:space="preserve">
Q3 2019 (</t>
    </r>
    <r>
      <rPr>
        <i/>
        <sz val="10"/>
        <rFont val="Arial"/>
        <family val="2"/>
        <charset val="238"/>
      </rPr>
      <t>restated figures)</t>
    </r>
  </si>
  <si>
    <t>Zysk na okazyjnym nabyciu/ Profit on bargain purchase</t>
  </si>
  <si>
    <t>Q1-Q3 2020</t>
  </si>
  <si>
    <t>Q3 2020</t>
  </si>
  <si>
    <t>Przychody ze sprzedaży 
Q3 2020 / Sales revenue Q3 2020</t>
  </si>
  <si>
    <t>EBITDA 
Q3 2020</t>
  </si>
  <si>
    <t xml:space="preserve">EBIT 
Q3 2020 </t>
  </si>
  <si>
    <t>Aktywa ogółem na dzień 
30 września 2020 / Total assets as of 30.09.2020</t>
  </si>
  <si>
    <t>Przychody ze sprzedaży 
Q1-Q3 2020 / Sales revenue Q1-Q3 2020</t>
  </si>
  <si>
    <t>EBITDA 
Q1-Q3 2020</t>
  </si>
  <si>
    <t xml:space="preserve">EBIT 
Q1-Q3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</si>
</sst>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 numFmtId="177" formatCode="_-* #,##0.00\ _z_ł_-;\-* #,##0.00\ _z_ł_-;_-* &quot;-&quot;??\ _z_ł_-;_-@_-"/>
  </numFmts>
  <fonts count="80">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
      <sz val="10"/>
      <color indexed="8"/>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61">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
      <left/>
      <right/>
      <top/>
      <bottom style="thin">
        <color rgb="FFFF66CC"/>
      </bottom>
      <diagonal/>
    </border>
    <border>
      <left/>
      <right/>
      <top style="thin">
        <color rgb="FFFF66CC"/>
      </top>
      <bottom style="thin">
        <color rgb="FFFF66CC"/>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941">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171" fontId="25" fillId="2" borderId="0" xfId="0" applyNumberFormat="1" applyFont="1" applyFill="1" applyBorder="1" applyAlignment="1" applyProtection="1">
      <alignment horizontal="right" vertical="center"/>
      <protection locked="0"/>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6" fillId="12" borderId="0" xfId="0" applyNumberFormat="1" applyFont="1" applyFill="1" applyBorder="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68" fontId="6" fillId="12" borderId="0" xfId="0" applyNumberFormat="1" applyFont="1" applyFill="1" applyAlignment="1">
      <alignment horizontal="right" vertical="center"/>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12" borderId="8"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71" fontId="10" fillId="2" borderId="0" xfId="0" applyNumberFormat="1" applyFont="1" applyFill="1" applyAlignment="1" applyProtection="1">
      <alignment horizontal="right" vertical="center"/>
      <protection locked="0"/>
    </xf>
    <xf numFmtId="0" fontId="10" fillId="2" borderId="0" xfId="0" applyFont="1" applyFill="1" applyBorder="1" applyAlignment="1">
      <alignment horizontal="left" vertical="center"/>
    </xf>
    <xf numFmtId="0" fontId="33" fillId="2" borderId="0" xfId="0" quotePrefix="1" applyFont="1" applyFill="1" applyAlignment="1">
      <alignment horizontal="left" vertical="center" wrapText="1"/>
    </xf>
    <xf numFmtId="173" fontId="6" fillId="12" borderId="0" xfId="0" applyNumberFormat="1" applyFont="1" applyFill="1" applyBorder="1" applyAlignment="1">
      <alignment horizontal="right" vertical="center"/>
    </xf>
    <xf numFmtId="0" fontId="39" fillId="2" borderId="59" xfId="0" applyFont="1" applyFill="1" applyBorder="1" applyAlignment="1">
      <alignment horizontal="center" vertical="center" wrapText="1"/>
    </xf>
    <xf numFmtId="0" fontId="6" fillId="2" borderId="59"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0" xfId="0" quotePrefix="1" applyFont="1" applyFill="1" applyBorder="1" applyAlignment="1">
      <alignment horizontal="center" vertical="center" wrapText="1"/>
    </xf>
    <xf numFmtId="0" fontId="6" fillId="10" borderId="16" xfId="0"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xf>
    <xf numFmtId="0" fontId="6" fillId="2" borderId="17" xfId="0" applyFont="1" applyFill="1" applyBorder="1" applyAlignment="1">
      <alignment horizontal="center" vertical="center" wrapText="1"/>
    </xf>
    <xf numFmtId="0" fontId="79" fillId="2" borderId="0" xfId="0" applyFont="1" applyFill="1" applyBorder="1" applyAlignment="1">
      <alignment horizontal="center" vertical="center" wrapText="1"/>
    </xf>
    <xf numFmtId="0" fontId="6" fillId="10" borderId="6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173" fontId="6" fillId="12" borderId="59" xfId="0" applyNumberFormat="1" applyFont="1" applyFill="1" applyBorder="1" applyAlignment="1">
      <alignment horizontal="right" vertical="center"/>
    </xf>
    <xf numFmtId="173" fontId="6" fillId="2" borderId="59" xfId="0" applyNumberFormat="1" applyFont="1" applyFill="1" applyBorder="1" applyAlignment="1">
      <alignment horizontal="right" vertical="center"/>
    </xf>
    <xf numFmtId="165" fontId="10" fillId="0" borderId="0" xfId="0" applyNumberFormat="1" applyFont="1" applyFill="1" applyAlignment="1">
      <alignment vertical="center"/>
    </xf>
    <xf numFmtId="0" fontId="60" fillId="2" borderId="0" xfId="0" applyFont="1" applyFill="1" applyAlignment="1" applyProtection="1">
      <alignment horizontal="center" vertical="center" wrapText="1"/>
      <protection locked="0"/>
    </xf>
    <xf numFmtId="0" fontId="60" fillId="2" borderId="0" xfId="0" applyFont="1" applyFill="1" applyAlignment="1" applyProtection="1">
      <alignment horizontal="center" vertical="center"/>
      <protection locked="0"/>
    </xf>
    <xf numFmtId="0" fontId="60" fillId="2" borderId="17" xfId="0" applyFont="1" applyFill="1" applyBorder="1" applyAlignment="1" applyProtection="1">
      <alignment horizontal="center" vertical="center"/>
      <protection locked="0"/>
    </xf>
    <xf numFmtId="170" fontId="10" fillId="2" borderId="0" xfId="0" applyNumberFormat="1" applyFont="1" applyFill="1" applyBorder="1" applyAlignment="1" applyProtection="1">
      <alignment horizontal="right" vertical="center"/>
      <protection locked="0"/>
    </xf>
    <xf numFmtId="170" fontId="10" fillId="0" borderId="8" xfId="0"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0" fillId="2" borderId="0" xfId="0" applyFont="1" applyFill="1" applyBorder="1"/>
    <xf numFmtId="0" fontId="0" fillId="2" borderId="0" xfId="0" applyFill="1" applyBorder="1"/>
    <xf numFmtId="165" fontId="42" fillId="2" borderId="0" xfId="0" applyNumberFormat="1" applyFont="1" applyFill="1"/>
    <xf numFmtId="0" fontId="10" fillId="2" borderId="0" xfId="0" applyFont="1" applyFill="1" applyAlignment="1">
      <alignment horizontal="left" vertical="center" wrapText="1"/>
    </xf>
    <xf numFmtId="3" fontId="32" fillId="2" borderId="0" xfId="0" applyNumberFormat="1" applyFont="1" applyFill="1"/>
    <xf numFmtId="168" fontId="32" fillId="2" borderId="0" xfId="0" applyNumberFormat="1" applyFont="1" applyFill="1"/>
    <xf numFmtId="177" fontId="32" fillId="2" borderId="0" xfId="0" applyNumberFormat="1" applyFont="1" applyFill="1"/>
    <xf numFmtId="170" fontId="32" fillId="2" borderId="0" xfId="0" applyNumberFormat="1" applyFont="1" applyFill="1"/>
    <xf numFmtId="165" fontId="32" fillId="2" borderId="5" xfId="0" applyNumberFormat="1" applyFont="1" applyFill="1" applyBorder="1"/>
    <xf numFmtId="0" fontId="73" fillId="2" borderId="0" xfId="0" applyFont="1" applyFill="1"/>
    <xf numFmtId="165" fontId="73" fillId="2" borderId="0" xfId="0" applyNumberFormat="1" applyFont="1" applyFill="1"/>
    <xf numFmtId="176" fontId="73" fillId="2" borderId="0" xfId="0" applyNumberFormat="1" applyFont="1" applyFill="1"/>
    <xf numFmtId="0" fontId="4" fillId="2"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3" fontId="10" fillId="2" borderId="0" xfId="0" applyNumberFormat="1"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20" xfId="0" applyFont="1" applyFill="1" applyBorder="1" applyAlignment="1"/>
    <xf numFmtId="0" fontId="9" fillId="2" borderId="0" xfId="0" applyFont="1" applyFill="1" applyBorder="1" applyAlignment="1"/>
    <xf numFmtId="0" fontId="75" fillId="0" borderId="0" xfId="0" applyFont="1" applyAlignment="1"/>
    <xf numFmtId="0" fontId="75" fillId="0" borderId="20" xfId="0" applyFont="1" applyBorder="1" applyAlignment="1"/>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0" fontId="10" fillId="4" borderId="0" xfId="0" applyFont="1" applyFill="1" applyBorder="1" applyAlignment="1">
      <alignment horizontal="left" vertical="center"/>
    </xf>
    <xf numFmtId="0" fontId="10" fillId="2" borderId="0" xfId="0" applyFont="1" applyFill="1" applyBorder="1" applyAlignment="1">
      <alignment vertical="center"/>
    </xf>
    <xf numFmtId="165" fontId="10" fillId="2" borderId="0" xfId="0" applyNumberFormat="1" applyFont="1" applyFill="1" applyAlignment="1">
      <alignment horizontal="right" vertical="center"/>
    </xf>
    <xf numFmtId="0" fontId="10" fillId="0" borderId="0" xfId="0" applyFont="1" applyAlignment="1">
      <alignment horizontal="right" vertical="center"/>
    </xf>
    <xf numFmtId="0" fontId="6" fillId="0" borderId="0" xfId="0" applyFont="1" applyAlignment="1">
      <alignment horizontal="right" vertical="center"/>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3" fontId="9" fillId="0" borderId="0" xfId="0" applyNumberFormat="1" applyFont="1" applyFill="1" applyAlignment="1">
      <alignment horizontal="right" vertical="center"/>
    </xf>
    <xf numFmtId="0" fontId="25" fillId="0" borderId="0" xfId="0" applyFont="1" applyFill="1" applyAlignment="1">
      <alignment horizontal="right" vertical="center"/>
    </xf>
    <xf numFmtId="0" fontId="6" fillId="0" borderId="0" xfId="0" applyFont="1" applyAlignment="1">
      <alignment horizontal="right"/>
    </xf>
    <xf numFmtId="0" fontId="6" fillId="0" borderId="0" xfId="0" applyFont="1" applyAlignment="1"/>
    <xf numFmtId="165" fontId="9" fillId="2" borderId="0" xfId="0" applyNumberFormat="1" applyFont="1" applyFill="1" applyAlignment="1">
      <alignment horizontal="right" wrapText="1"/>
    </xf>
    <xf numFmtId="165" fontId="9" fillId="2" borderId="0" xfId="0" applyNumberFormat="1" applyFont="1" applyFill="1" applyAlignment="1">
      <alignment horizontal="right"/>
    </xf>
    <xf numFmtId="0" fontId="25" fillId="0" borderId="0" xfId="0" applyFont="1" applyAlignment="1"/>
    <xf numFmtId="3" fontId="10" fillId="2" borderId="0" xfId="0" applyNumberFormat="1" applyFont="1" applyFill="1" applyAlignment="1">
      <alignment horizontal="right" vertical="center"/>
    </xf>
    <xf numFmtId="165" fontId="9" fillId="0" borderId="0" xfId="0" applyNumberFormat="1"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pplyAlignment="1"/>
    <xf numFmtId="0" fontId="0" fillId="0" borderId="0" xfId="0" applyAlignment="1"/>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0" fontId="0" fillId="2" borderId="0" xfId="0" applyFill="1" applyAlignment="1">
      <alignment horizontal="right"/>
    </xf>
    <xf numFmtId="0" fontId="0" fillId="2" borderId="0" xfId="0" applyFill="1" applyAlignment="1"/>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15" fillId="2" borderId="0" xfId="0" applyNumberFormat="1" applyFont="1" applyFill="1" applyAlignment="1" applyProtection="1">
      <alignment vertical="center"/>
    </xf>
    <xf numFmtId="0" fontId="0" fillId="0" borderId="0" xfId="0" applyAlignment="1">
      <alignment vertical="center"/>
    </xf>
    <xf numFmtId="171" fontId="64" fillId="2" borderId="0" xfId="0" applyNumberFormat="1" applyFont="1" applyFill="1" applyAlignment="1" applyProtection="1">
      <alignment horizontal="right" vertical="center"/>
      <protection locked="0"/>
    </xf>
    <xf numFmtId="0" fontId="26" fillId="2" borderId="0" xfId="0" applyFont="1" applyFill="1" applyAlignment="1"/>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9" fillId="0" borderId="0" xfId="0" applyNumberFormat="1" applyFont="1" applyFill="1" applyAlignment="1" applyProtection="1">
      <alignment horizontal="right" vertical="center"/>
      <protection locked="0"/>
    </xf>
    <xf numFmtId="0" fontId="0" fillId="0" borderId="0" xfId="0" applyAlignment="1">
      <alignment horizontal="right"/>
    </xf>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0" fontId="10" fillId="2" borderId="0" xfId="0" applyFont="1" applyFill="1" applyBorder="1" applyAlignment="1">
      <alignment horizontal="left" vertical="center" wrapText="1"/>
    </xf>
    <xf numFmtId="0" fontId="0" fillId="0" borderId="0" xfId="0" applyFont="1" applyAlignment="1"/>
    <xf numFmtId="0" fontId="0" fillId="0" borderId="20" xfId="0" applyFont="1" applyBorder="1" applyAlignment="1"/>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33" fillId="2" borderId="0" xfId="0" applyFont="1" applyFill="1" applyAlignment="1">
      <alignment vertical="center"/>
    </xf>
    <xf numFmtId="0" fontId="0" fillId="0" borderId="20" xfId="0" applyBorder="1" applyAlignment="1"/>
    <xf numFmtId="0" fontId="0" fillId="0" borderId="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10" fillId="2" borderId="0" xfId="0" applyFont="1" applyFill="1" applyAlignment="1">
      <alignment horizontal="left" vertical="center" wrapText="1"/>
    </xf>
    <xf numFmtId="0" fontId="10" fillId="2" borderId="0" xfId="0" applyFont="1" applyFill="1" applyAlignment="1">
      <alignment horizontal="left" vertical="center"/>
    </xf>
    <xf numFmtId="171" fontId="35" fillId="2" borderId="0" xfId="0" applyNumberFormat="1" applyFont="1" applyFill="1" applyAlignment="1"/>
    <xf numFmtId="171" fontId="35" fillId="2" borderId="0" xfId="0" applyNumberFormat="1" applyFont="1" applyFill="1" applyAlignment="1">
      <alignment horizontal="right" vertical="center"/>
    </xf>
    <xf numFmtId="171" fontId="35" fillId="2" borderId="0" xfId="0" applyNumberFormat="1" applyFont="1" applyFill="1" applyAlignment="1">
      <alignment horizontal="right" vertical="center" wrapText="1"/>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65" fontId="29" fillId="2" borderId="0" xfId="0" applyNumberFormat="1" applyFont="1" applyFill="1" applyAlignment="1">
      <alignment vertical="center"/>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9" fillId="2" borderId="0" xfId="0" applyNumberFormat="1" applyFont="1" applyFill="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62" fillId="2" borderId="0" xfId="0" applyFont="1" applyFill="1" applyBorder="1" applyAlignment="1">
      <alignment wrapText="1"/>
    </xf>
    <xf numFmtId="0" fontId="62" fillId="0" borderId="0" xfId="0" applyFont="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0" fillId="2" borderId="0" xfId="0" applyFill="1" applyBorder="1" applyAlignment="1">
      <alignment vertical="center"/>
    </xf>
    <xf numFmtId="0" fontId="0" fillId="2" borderId="20" xfId="0" applyFill="1" applyBorder="1" applyAlignment="1">
      <alignment vertical="center"/>
    </xf>
    <xf numFmtId="0" fontId="0" fillId="2" borderId="0" xfId="0" applyFill="1" applyBorder="1" applyAlignment="1"/>
    <xf numFmtId="0" fontId="0" fillId="2" borderId="20" xfId="0" applyFill="1" applyBorder="1" applyAlignment="1"/>
    <xf numFmtId="0" fontId="9" fillId="2" borderId="4" xfId="0" applyFont="1" applyFill="1" applyBorder="1" applyAlignment="1"/>
    <xf numFmtId="0" fontId="0" fillId="2" borderId="4" xfId="0" applyFill="1" applyBorder="1" applyAlignment="1"/>
    <xf numFmtId="0" fontId="0" fillId="2" borderId="21" xfId="0" applyFill="1"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0" borderId="0" xfId="0" applyBorder="1" applyAlignment="1">
      <alignment vertical="center"/>
    </xf>
    <xf numFmtId="0" fontId="0" fillId="0" borderId="20" xfId="0" applyBorder="1" applyAlignment="1">
      <alignment vertical="center"/>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FF66CC"/>
      <color rgb="FFE2007A"/>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uron.sharepoint.com/sites/PCUWR-FCO/Shared%20Documents/01_Grupa/Sprawozdawczosc/2020/09/Grupa/Od_Konsolidacji/2020_11_09/MSSF_Q3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tauronet.tauron.pl\jo\TP-FCO\CurrentCases\FCO\Roboczy\Analizy_FCO\2020\06\Grupa\MSSF_Q2_2020@202008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Arkusz3"/>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v>788724</v>
          </cell>
          <cell r="C9">
            <v>2338598</v>
          </cell>
          <cell r="D9">
            <v>458000</v>
          </cell>
          <cell r="E9">
            <v>5078777</v>
          </cell>
          <cell r="F9">
            <v>12150594</v>
          </cell>
          <cell r="G9">
            <v>822042</v>
          </cell>
          <cell r="J9">
            <v>344121</v>
          </cell>
          <cell r="K9">
            <v>15220949</v>
          </cell>
        </row>
        <row r="19">
          <cell r="K19">
            <v>59800</v>
          </cell>
        </row>
        <row r="25">
          <cell r="B25">
            <v>1441598</v>
          </cell>
          <cell r="C25">
            <v>10026762</v>
          </cell>
          <cell r="D25">
            <v>2359573</v>
          </cell>
          <cell r="E25">
            <v>19708418</v>
          </cell>
          <cell r="F25">
            <v>4015581</v>
          </cell>
          <cell r="G25">
            <v>668133</v>
          </cell>
          <cell r="J25">
            <v>1715232</v>
          </cell>
        </row>
        <row r="31">
          <cell r="B31">
            <v>-347746</v>
          </cell>
          <cell r="C31">
            <v>-199852</v>
          </cell>
          <cell r="D31">
            <v>104475</v>
          </cell>
          <cell r="E31">
            <v>1551496</v>
          </cell>
          <cell r="F31">
            <v>607401</v>
          </cell>
          <cell r="G31">
            <v>142636</v>
          </cell>
          <cell r="J31">
            <v>-793344</v>
          </cell>
        </row>
        <row r="34">
          <cell r="B34">
            <v>-32406</v>
          </cell>
          <cell r="C34">
            <v>47814</v>
          </cell>
          <cell r="D34">
            <v>217362</v>
          </cell>
          <cell r="E34">
            <v>2416876</v>
          </cell>
          <cell r="F34">
            <v>640543</v>
          </cell>
          <cell r="G34">
            <v>211444</v>
          </cell>
          <cell r="J34">
            <v>91497</v>
          </cell>
          <cell r="K34">
            <v>3413595</v>
          </cell>
        </row>
        <row r="37">
          <cell r="B37">
            <v>226800</v>
          </cell>
          <cell r="C37">
            <v>955375</v>
          </cell>
          <cell r="D37">
            <v>7061</v>
          </cell>
          <cell r="E37">
            <v>1315971</v>
          </cell>
          <cell r="F37">
            <v>31249</v>
          </cell>
          <cell r="G37">
            <v>124328</v>
          </cell>
          <cell r="J37">
            <v>66819</v>
          </cell>
          <cell r="K37">
            <v>2727603</v>
          </cell>
        </row>
        <row r="48">
          <cell r="B48">
            <v>733408</v>
          </cell>
          <cell r="C48">
            <v>2582097</v>
          </cell>
          <cell r="D48">
            <v>295795</v>
          </cell>
          <cell r="E48">
            <v>4898285</v>
          </cell>
          <cell r="F48">
            <v>10399721</v>
          </cell>
          <cell r="G48">
            <v>731972</v>
          </cell>
          <cell r="J48">
            <v>416279</v>
          </cell>
          <cell r="K48">
            <v>14438190</v>
          </cell>
        </row>
        <row r="58">
          <cell r="K58">
            <v>974415</v>
          </cell>
        </row>
        <row r="64">
          <cell r="B64">
            <v>1294329</v>
          </cell>
          <cell r="C64">
            <v>10010983</v>
          </cell>
          <cell r="D64">
            <v>2491198</v>
          </cell>
          <cell r="E64">
            <v>19176164</v>
          </cell>
          <cell r="F64">
            <v>4730135</v>
          </cell>
          <cell r="G64">
            <v>648705</v>
          </cell>
          <cell r="J64">
            <v>2758401</v>
          </cell>
        </row>
        <row r="70">
          <cell r="B70">
            <v>-676330</v>
          </cell>
          <cell r="C70">
            <v>213930</v>
          </cell>
          <cell r="D70">
            <v>209686</v>
          </cell>
          <cell r="E70">
            <v>1151097</v>
          </cell>
          <cell r="F70">
            <v>503762</v>
          </cell>
          <cell r="G70">
            <v>59600</v>
          </cell>
          <cell r="J70">
            <v>43064</v>
          </cell>
        </row>
        <row r="73">
          <cell r="B73">
            <v>-261634</v>
          </cell>
          <cell r="C73">
            <v>373489</v>
          </cell>
          <cell r="D73">
            <v>282397</v>
          </cell>
          <cell r="E73">
            <v>2020267</v>
          </cell>
          <cell r="F73">
            <v>533649</v>
          </cell>
          <cell r="G73">
            <v>127491</v>
          </cell>
          <cell r="J73">
            <v>136614</v>
          </cell>
          <cell r="K73">
            <v>3156581</v>
          </cell>
        </row>
        <row r="76">
          <cell r="B76">
            <v>369062</v>
          </cell>
          <cell r="C76">
            <v>911903</v>
          </cell>
          <cell r="D76">
            <v>7049</v>
          </cell>
          <cell r="E76">
            <v>1330839</v>
          </cell>
          <cell r="F76">
            <v>20637</v>
          </cell>
          <cell r="G76">
            <v>48514</v>
          </cell>
          <cell r="J76">
            <v>52977</v>
          </cell>
          <cell r="K76">
            <v>2740981</v>
          </cell>
        </row>
      </sheetData>
      <sheetData sheetId="14">
        <row r="9">
          <cell r="B9">
            <v>285753</v>
          </cell>
          <cell r="C9">
            <v>786272</v>
          </cell>
          <cell r="D9">
            <v>108978</v>
          </cell>
          <cell r="E9">
            <v>1720223</v>
          </cell>
          <cell r="F9">
            <v>4136093</v>
          </cell>
          <cell r="G9">
            <v>286091</v>
          </cell>
          <cell r="J9">
            <v>45360</v>
          </cell>
        </row>
        <row r="21">
          <cell r="B21">
            <v>-76441</v>
          </cell>
          <cell r="C21">
            <v>-44374</v>
          </cell>
          <cell r="D21">
            <v>16392</v>
          </cell>
          <cell r="E21">
            <v>436050</v>
          </cell>
          <cell r="F21">
            <v>228215</v>
          </cell>
          <cell r="G21">
            <v>24446</v>
          </cell>
          <cell r="J21">
            <v>-15838</v>
          </cell>
        </row>
        <row r="24">
          <cell r="B24">
            <v>-39185</v>
          </cell>
          <cell r="C24">
            <v>21576</v>
          </cell>
          <cell r="D24">
            <v>53797</v>
          </cell>
          <cell r="E24">
            <v>728175</v>
          </cell>
          <cell r="F24">
            <v>237639</v>
          </cell>
          <cell r="G24">
            <v>49065</v>
          </cell>
          <cell r="J24">
            <v>-287</v>
          </cell>
        </row>
        <row r="38">
          <cell r="B38">
            <v>201718</v>
          </cell>
          <cell r="C38">
            <v>860411</v>
          </cell>
          <cell r="D38">
            <v>83164</v>
          </cell>
          <cell r="E38">
            <v>1622943</v>
          </cell>
          <cell r="F38">
            <v>3474928</v>
          </cell>
          <cell r="G38">
            <v>249043</v>
          </cell>
          <cell r="J38">
            <v>65771</v>
          </cell>
        </row>
        <row r="50">
          <cell r="B50">
            <v>-164999</v>
          </cell>
          <cell r="C50">
            <v>42274</v>
          </cell>
          <cell r="D50">
            <v>130262</v>
          </cell>
          <cell r="E50">
            <v>373021</v>
          </cell>
          <cell r="F50">
            <v>100132</v>
          </cell>
          <cell r="G50">
            <v>20235</v>
          </cell>
          <cell r="J50">
            <v>-34472</v>
          </cell>
        </row>
        <row r="53">
          <cell r="B53">
            <v>-118709</v>
          </cell>
          <cell r="C53">
            <v>94665</v>
          </cell>
          <cell r="D53">
            <v>157959</v>
          </cell>
          <cell r="E53">
            <v>662963</v>
          </cell>
          <cell r="F53">
            <v>110407</v>
          </cell>
          <cell r="G53">
            <v>43029</v>
          </cell>
          <cell r="J53">
            <v>-2979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row r="6">
          <cell r="D6">
            <v>9888017</v>
          </cell>
          <cell r="E6">
            <v>9325844</v>
          </cell>
        </row>
      </sheetData>
      <sheetData sheetId="2">
        <row r="6">
          <cell r="D6">
            <v>4622401</v>
          </cell>
          <cell r="F6">
            <v>4238729</v>
          </cell>
        </row>
        <row r="24">
          <cell r="D24">
            <v>-478556.99999999994</v>
          </cell>
          <cell r="E24">
            <v>-317082</v>
          </cell>
          <cell r="F24">
            <v>136624</v>
          </cell>
          <cell r="G24">
            <v>672386</v>
          </cell>
        </row>
      </sheetData>
      <sheetData sheetId="3"/>
      <sheetData sheetId="4"/>
      <sheetData sheetId="5"/>
      <sheetData sheetId="6"/>
      <sheetData sheetId="7"/>
      <sheetData sheetId="8"/>
      <sheetData sheetId="9"/>
      <sheetData sheetId="10"/>
      <sheetData sheetId="11"/>
      <sheetData sheetId="12">
        <row r="9">
          <cell r="B9">
            <v>502971</v>
          </cell>
          <cell r="C9">
            <v>1552326</v>
          </cell>
          <cell r="D9">
            <v>349022</v>
          </cell>
          <cell r="E9">
            <v>3358554</v>
          </cell>
          <cell r="F9">
            <v>8014501</v>
          </cell>
          <cell r="G9">
            <v>535951</v>
          </cell>
          <cell r="J9">
            <v>298761</v>
          </cell>
        </row>
        <row r="24">
          <cell r="B24">
            <v>1390938</v>
          </cell>
          <cell r="C24">
            <v>9827110</v>
          </cell>
          <cell r="D24">
            <v>2403664</v>
          </cell>
          <cell r="E24">
            <v>19569783</v>
          </cell>
          <cell r="F24">
            <v>3932067</v>
          </cell>
          <cell r="G24">
            <v>643602</v>
          </cell>
          <cell r="J24">
            <v>1704516</v>
          </cell>
        </row>
        <row r="30">
          <cell r="B30">
            <v>-271305</v>
          </cell>
          <cell r="C30">
            <v>-155478</v>
          </cell>
          <cell r="D30">
            <v>88083</v>
          </cell>
          <cell r="E30">
            <v>1115446</v>
          </cell>
          <cell r="F30">
            <v>379186</v>
          </cell>
          <cell r="G30">
            <v>118190</v>
          </cell>
          <cell r="J30">
            <v>-777506</v>
          </cell>
        </row>
        <row r="33">
          <cell r="B33">
            <v>6779</v>
          </cell>
          <cell r="C33">
            <v>26238</v>
          </cell>
          <cell r="D33">
            <v>163565</v>
          </cell>
          <cell r="E33">
            <v>1688701</v>
          </cell>
          <cell r="F33">
            <v>402904</v>
          </cell>
          <cell r="G33">
            <v>162379</v>
          </cell>
          <cell r="J33">
            <v>91784</v>
          </cell>
          <cell r="K33">
            <v>2407730</v>
          </cell>
        </row>
        <row r="36">
          <cell r="B36">
            <v>118084</v>
          </cell>
          <cell r="C36">
            <v>660772</v>
          </cell>
          <cell r="D36">
            <v>5541</v>
          </cell>
          <cell r="E36">
            <v>908275</v>
          </cell>
          <cell r="F36">
            <v>21383</v>
          </cell>
          <cell r="G36">
            <v>65786</v>
          </cell>
          <cell r="J36">
            <v>32440</v>
          </cell>
          <cell r="K36">
            <v>1812281</v>
          </cell>
        </row>
        <row r="47">
          <cell r="B47">
            <v>531690</v>
          </cell>
          <cell r="C47">
            <v>1721686</v>
          </cell>
          <cell r="D47">
            <v>212631</v>
          </cell>
          <cell r="E47">
            <v>3275342</v>
          </cell>
          <cell r="F47">
            <v>6924793</v>
          </cell>
          <cell r="G47">
            <v>482929</v>
          </cell>
          <cell r="J47">
            <v>350508</v>
          </cell>
        </row>
        <row r="63">
          <cell r="C63">
            <v>10809128</v>
          </cell>
          <cell r="D63">
            <v>1693053</v>
          </cell>
          <cell r="E63">
            <v>19176164</v>
          </cell>
          <cell r="F63">
            <v>4730135</v>
          </cell>
          <cell r="G63">
            <v>648705</v>
          </cell>
          <cell r="J63">
            <v>2758401</v>
          </cell>
        </row>
        <row r="69">
          <cell r="B69">
            <v>-511331</v>
          </cell>
          <cell r="C69">
            <v>173709</v>
          </cell>
          <cell r="D69">
            <v>79424</v>
          </cell>
          <cell r="E69">
            <v>778076</v>
          </cell>
          <cell r="F69">
            <v>403630</v>
          </cell>
          <cell r="G69">
            <v>39365</v>
          </cell>
          <cell r="J69">
            <v>77536</v>
          </cell>
        </row>
        <row r="72">
          <cell r="B72">
            <v>-142925</v>
          </cell>
          <cell r="C72">
            <v>280877</v>
          </cell>
          <cell r="D72">
            <v>124438</v>
          </cell>
          <cell r="E72">
            <v>1357304</v>
          </cell>
          <cell r="F72">
            <v>423242</v>
          </cell>
          <cell r="G72">
            <v>84462</v>
          </cell>
          <cell r="J72">
            <v>139593</v>
          </cell>
          <cell r="K72">
            <v>2228776</v>
          </cell>
        </row>
        <row r="75">
          <cell r="B75">
            <v>236730</v>
          </cell>
          <cell r="C75">
            <v>469120</v>
          </cell>
          <cell r="D75">
            <v>3860</v>
          </cell>
          <cell r="E75">
            <v>862672</v>
          </cell>
          <cell r="F75">
            <v>10250</v>
          </cell>
          <cell r="G75">
            <v>31827</v>
          </cell>
          <cell r="J75">
            <v>27642</v>
          </cell>
          <cell r="K75">
            <v>1642101</v>
          </cell>
        </row>
      </sheetData>
      <sheetData sheetId="13">
        <row r="23">
          <cell r="K23">
            <v>1450329</v>
          </cell>
        </row>
        <row r="26">
          <cell r="K26">
            <v>872439</v>
          </cell>
        </row>
        <row r="52">
          <cell r="K52">
            <v>996452</v>
          </cell>
        </row>
        <row r="55">
          <cell r="K55">
            <v>915557</v>
          </cell>
        </row>
        <row r="68">
          <cell r="C68">
            <v>807388</v>
          </cell>
          <cell r="J68">
            <v>202148</v>
          </cell>
        </row>
        <row r="83">
          <cell r="B83">
            <v>1407752</v>
          </cell>
          <cell r="C83">
            <v>12620365</v>
          </cell>
          <cell r="D83">
            <v>2460727</v>
          </cell>
          <cell r="E83">
            <v>19457317</v>
          </cell>
          <cell r="F83">
            <v>5683262</v>
          </cell>
          <cell r="G83">
            <v>645685</v>
          </cell>
        </row>
        <row r="89">
          <cell r="C89">
            <v>-52747</v>
          </cell>
          <cell r="J89">
            <v>44384</v>
          </cell>
        </row>
        <row r="92">
          <cell r="C92">
            <v>-2207</v>
          </cell>
          <cell r="J92">
            <v>76051</v>
          </cell>
        </row>
        <row r="95">
          <cell r="B95">
            <v>55281</v>
          </cell>
          <cell r="C95">
            <v>347598</v>
          </cell>
          <cell r="D95">
            <v>1171</v>
          </cell>
          <cell r="E95">
            <v>485336</v>
          </cell>
          <cell r="F95">
            <v>11456</v>
          </cell>
          <cell r="G95">
            <v>25173</v>
          </cell>
          <cell r="J95">
            <v>13827</v>
          </cell>
        </row>
        <row r="106">
          <cell r="C106">
            <v>903073</v>
          </cell>
          <cell r="J106">
            <v>225693</v>
          </cell>
        </row>
        <row r="122">
          <cell r="B122">
            <v>1294329</v>
          </cell>
          <cell r="C122">
            <v>13461532</v>
          </cell>
          <cell r="D122">
            <v>1750751</v>
          </cell>
          <cell r="E122">
            <v>19176164</v>
          </cell>
          <cell r="F122">
            <v>4730135</v>
          </cell>
          <cell r="G122">
            <v>648705</v>
          </cell>
        </row>
        <row r="128">
          <cell r="C128">
            <v>158696</v>
          </cell>
          <cell r="J128">
            <v>77515</v>
          </cell>
        </row>
        <row r="131">
          <cell r="C131">
            <v>211868</v>
          </cell>
          <cell r="J131">
            <v>107997</v>
          </cell>
        </row>
        <row r="134">
          <cell r="B134">
            <v>118858</v>
          </cell>
          <cell r="C134">
            <v>223195</v>
          </cell>
          <cell r="D134">
            <v>1231</v>
          </cell>
          <cell r="E134">
            <v>350763</v>
          </cell>
          <cell r="F134">
            <v>4395</v>
          </cell>
          <cell r="G134">
            <v>16590</v>
          </cell>
          <cell r="J134">
            <v>11512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JL31"/>
  <sheetViews>
    <sheetView zoomScale="90" zoomScaleNormal="90" workbookViewId="0">
      <selection activeCell="I3" sqref="I3"/>
    </sheetView>
  </sheetViews>
  <sheetFormatPr defaultColWidth="9.28515625" defaultRowHeight="15"/>
  <cols>
    <col min="1" max="1" width="56" style="10" customWidth="1"/>
    <col min="2" max="2" width="19.42578125" style="10" customWidth="1"/>
    <col min="3" max="3" width="13.7109375" style="84" customWidth="1"/>
    <col min="4" max="4" width="2.5703125" style="261" customWidth="1"/>
    <col min="5" max="5" width="13.7109375" style="512" customWidth="1"/>
    <col min="6" max="6" width="3.85546875" style="512" customWidth="1"/>
    <col min="7" max="7" width="13.7109375" style="84" customWidth="1"/>
    <col min="8" max="8" width="2.5703125" style="261" customWidth="1"/>
    <col min="9" max="9" width="13.7109375" style="512" customWidth="1"/>
    <col min="10" max="10" width="3.85546875" style="10" customWidth="1"/>
    <col min="11" max="11" width="13.7109375" style="84" customWidth="1"/>
    <col min="12" max="12" width="2.5703125" style="261" customWidth="1"/>
    <col min="13" max="13" width="13.7109375" style="512" customWidth="1"/>
    <col min="14" max="14" width="3.85546875" style="512" customWidth="1"/>
    <col min="15" max="15" width="13.7109375" style="84" customWidth="1"/>
    <col min="16" max="16" width="2.5703125" style="261" customWidth="1"/>
    <col min="17" max="17" width="13.7109375" style="512" customWidth="1"/>
    <col min="18" max="18" width="3.85546875" style="512" customWidth="1"/>
    <col min="19" max="19" width="13.7109375" style="84" customWidth="1"/>
    <col min="20" max="20" width="2.5703125" style="261" customWidth="1"/>
    <col min="21" max="21" width="13.7109375" style="512" customWidth="1"/>
    <col min="22" max="22" width="3.85546875" style="512" customWidth="1"/>
    <col min="23" max="23" width="13.7109375" style="512" customWidth="1"/>
    <col min="24" max="24" width="2" style="512" customWidth="1"/>
    <col min="25" max="25" width="13.7109375" style="512" customWidth="1"/>
    <col min="26" max="26" width="3.28515625" style="512" customWidth="1"/>
    <col min="27" max="27" width="13.7109375" style="512" customWidth="1"/>
    <col min="28" max="28" width="2.28515625" style="512" customWidth="1"/>
    <col min="29" max="29" width="13.7109375" style="512" customWidth="1"/>
    <col min="30" max="30" width="8.42578125" style="512" customWidth="1"/>
    <col min="31" max="31" width="13.7109375" style="512" customWidth="1"/>
    <col min="32" max="32" width="2" style="512" customWidth="1"/>
    <col min="33" max="33" width="13.7109375" style="512" customWidth="1"/>
    <col min="34" max="34" width="3.28515625" style="512" customWidth="1"/>
    <col min="35" max="35" width="13.7109375" style="512" customWidth="1"/>
    <col min="36" max="36" width="2.28515625" style="512" customWidth="1"/>
    <col min="37" max="37" width="13.7109375" style="512" customWidth="1"/>
    <col min="38" max="38" width="8.42578125" style="512" customWidth="1"/>
    <col min="39" max="39" width="2.28515625" style="512" customWidth="1"/>
    <col min="40" max="40" width="13.7109375" style="512" customWidth="1"/>
    <col min="41" max="41" width="2" style="512" customWidth="1"/>
    <col min="42" max="42" width="13.7109375" style="512" customWidth="1"/>
    <col min="43" max="43" width="3.28515625" style="512" customWidth="1"/>
    <col min="44" max="44" width="13.7109375" style="512" customWidth="1"/>
    <col min="45" max="45" width="2.28515625" style="512" customWidth="1"/>
    <col min="46" max="46" width="13.7109375" style="512" customWidth="1"/>
    <col min="47" max="47" width="4.28515625" style="512" customWidth="1"/>
    <col min="48" max="48" width="13.7109375" style="512" customWidth="1"/>
    <col min="49" max="49" width="2.5703125" style="512" customWidth="1"/>
    <col min="50" max="50" width="13.7109375" style="512" customWidth="1"/>
    <col min="51" max="51" width="8.42578125" style="512" customWidth="1"/>
    <col min="52" max="52" width="13.7109375" style="512" customWidth="1"/>
    <col min="53" max="53" width="2.7109375" style="512" customWidth="1"/>
    <col min="54" max="54" width="13.7109375" style="512" customWidth="1"/>
    <col min="55" max="55" width="3.42578125" style="512" customWidth="1"/>
    <col min="56" max="56" width="13.7109375" style="512" customWidth="1"/>
    <col min="57" max="57" width="2.7109375" style="512" customWidth="1"/>
    <col min="58" max="58" width="13.7109375" style="512" customWidth="1"/>
    <col min="59" max="59" width="2.28515625" style="512" customWidth="1"/>
    <col min="60" max="60" width="13.7109375" style="512" customWidth="1"/>
    <col min="61" max="61" width="2.7109375" style="512" customWidth="1"/>
    <col min="62" max="62" width="13.7109375" style="512" customWidth="1"/>
    <col min="63" max="63" width="3.42578125" style="512" customWidth="1"/>
    <col min="64" max="64" width="13.7109375" style="512" customWidth="1"/>
    <col min="65" max="65" width="2.7109375" style="512" customWidth="1"/>
    <col min="66" max="66" width="13.7109375" style="512" customWidth="1"/>
    <col min="67" max="67" width="8.7109375" style="11" customWidth="1"/>
    <col min="68" max="68" width="13.7109375" style="261" customWidth="1"/>
    <col min="69" max="69" width="2.7109375" style="261" customWidth="1"/>
    <col min="70" max="70" width="13.7109375" style="261" customWidth="1"/>
    <col min="71" max="71" width="2.28515625" style="261" customWidth="1"/>
    <col min="72" max="72" width="13.7109375" style="261" customWidth="1"/>
    <col min="73" max="73" width="2.7109375" style="261" customWidth="1"/>
    <col min="74" max="74" width="13.7109375" style="261" customWidth="1"/>
    <col min="75" max="75" width="6.5703125" style="261" customWidth="1"/>
    <col min="76" max="76" width="13.7109375" style="261" customWidth="1"/>
    <col min="77" max="77" width="2.5703125" style="261" customWidth="1"/>
    <col min="78" max="78" width="13.7109375" style="261" customWidth="1"/>
    <col min="79" max="79" width="10.7109375" style="10" customWidth="1"/>
    <col min="80" max="80" width="12.7109375" style="10" customWidth="1"/>
    <col min="81" max="81" width="2.7109375" style="10" customWidth="1"/>
    <col min="82" max="82" width="12.7109375" style="10" customWidth="1"/>
    <col min="83" max="83" width="2.7109375" style="10" customWidth="1"/>
    <col min="84" max="84" width="13.7109375" style="10" customWidth="1"/>
    <col min="85" max="85" width="2.7109375" style="10" customWidth="1"/>
    <col min="86" max="86" width="13.7109375" style="10" customWidth="1"/>
    <col min="87" max="87" width="9.5703125" style="10" customWidth="1"/>
    <col min="88" max="88" width="13.7109375" style="10" customWidth="1"/>
    <col min="89" max="89" width="2.7109375" style="10" customWidth="1"/>
    <col min="90" max="90" width="13.7109375" style="10" customWidth="1"/>
    <col min="91" max="91" width="2.7109375" style="10" customWidth="1"/>
    <col min="92" max="92" width="12.7109375" style="10" customWidth="1"/>
    <col min="93" max="93" width="2.7109375" style="10" customWidth="1"/>
    <col min="94" max="94" width="12.7109375" style="10" customWidth="1"/>
    <col min="95" max="95" width="5.7109375" style="10" customWidth="1"/>
    <col min="96" max="96" width="13.7109375" style="10" customWidth="1"/>
    <col min="97" max="97" width="2.7109375" style="10" customWidth="1"/>
    <col min="98" max="98" width="13.7109375" style="10" customWidth="1"/>
    <col min="99" max="99" width="2.7109375" style="10" customWidth="1"/>
    <col min="100" max="100" width="13.7109375" style="10" customWidth="1"/>
    <col min="101" max="101" width="2.7109375" style="10" customWidth="1"/>
    <col min="102" max="102" width="13.7109375" style="10" customWidth="1"/>
    <col min="103" max="103" width="6.7109375" style="10" customWidth="1"/>
    <col min="104" max="104" width="13.7109375" style="10" customWidth="1"/>
    <col min="105" max="105" width="2.7109375" style="10" customWidth="1"/>
    <col min="106" max="106" width="13.7109375" style="10" customWidth="1"/>
    <col min="107" max="107" width="2.7109375" style="10" customWidth="1"/>
    <col min="108" max="108" width="13.7109375" style="10" customWidth="1"/>
    <col min="109" max="109" width="2.7109375" style="10" customWidth="1"/>
    <col min="110" max="110" width="13.7109375" style="10" customWidth="1"/>
    <col min="111" max="112" width="2.7109375" style="10" customWidth="1"/>
    <col min="113" max="113" width="10.7109375" style="10" customWidth="1"/>
    <col min="114" max="114" width="2.7109375" style="10" customWidth="1"/>
    <col min="115" max="116" width="10.7109375" style="10" customWidth="1"/>
    <col min="117" max="117" width="13.28515625" style="10" customWidth="1"/>
    <col min="118" max="118" width="2.7109375" style="10" customWidth="1"/>
    <col min="119" max="119" width="12" style="10" customWidth="1"/>
    <col min="120" max="121" width="2.7109375" style="10" customWidth="1"/>
    <col min="122" max="122" width="10.7109375" style="10" customWidth="1"/>
    <col min="123" max="123" width="2.7109375" style="10" customWidth="1"/>
    <col min="124" max="124" width="10.7109375" style="10" customWidth="1"/>
    <col min="125" max="126" width="3" style="10" customWidth="1"/>
    <col min="127" max="127" width="12.7109375" style="10" customWidth="1"/>
    <col min="128" max="128" width="2.7109375" style="10" customWidth="1"/>
    <col min="129" max="129" width="12.5703125" style="10" customWidth="1"/>
    <col min="130" max="131" width="2.7109375" style="10" customWidth="1"/>
    <col min="132" max="132" width="9.28515625" style="10"/>
    <col min="133" max="133" width="2.7109375" style="10" customWidth="1"/>
    <col min="134" max="134" width="9.28515625" style="10"/>
    <col min="135" max="135" width="4.28515625" style="10" customWidth="1"/>
    <col min="136" max="136" width="9.28515625" style="10"/>
    <col min="137" max="137" width="2.7109375" style="10" customWidth="1"/>
    <col min="138" max="138" width="9.28515625" style="10"/>
    <col min="139" max="139" width="4.7109375" style="10" customWidth="1"/>
    <col min="140" max="140" width="10.28515625" style="10" bestFit="1" customWidth="1"/>
    <col min="141" max="141" width="2.7109375" style="10" customWidth="1"/>
    <col min="142" max="142" width="10.28515625" style="10" bestFit="1" customWidth="1"/>
    <col min="143" max="143" width="2.7109375" style="10" customWidth="1"/>
    <col min="144" max="144" width="10.28515625" style="10" bestFit="1" customWidth="1"/>
    <col min="145" max="145" width="2.7109375" style="10" customWidth="1"/>
    <col min="146" max="146" width="9.28515625" style="10"/>
    <col min="147" max="147" width="2.7109375" style="10" customWidth="1"/>
    <col min="148" max="148" width="10.28515625" style="10" bestFit="1" customWidth="1"/>
    <col min="149" max="149" width="2.7109375" style="10" customWidth="1"/>
    <col min="150" max="150" width="10.28515625" style="10" bestFit="1" customWidth="1"/>
    <col min="151" max="151" width="2.7109375" style="10" customWidth="1"/>
    <col min="152" max="152" width="9.28515625" style="10"/>
    <col min="153" max="153" width="2.7109375" style="10" customWidth="1"/>
    <col min="154" max="154" width="9.28515625" style="10"/>
    <col min="155" max="155" width="2.7109375" style="10" customWidth="1"/>
    <col min="156" max="156" width="9.28515625" style="10"/>
    <col min="157" max="157" width="2.7109375" style="10" customWidth="1"/>
    <col min="158" max="158" width="9.28515625" style="10"/>
    <col min="159" max="159" width="2.7109375" style="10" customWidth="1"/>
    <col min="160" max="160" width="9.28515625" style="10"/>
    <col min="161" max="161" width="2.7109375" style="10" customWidth="1"/>
    <col min="162" max="162" width="9.28515625" style="10"/>
    <col min="163" max="163" width="2.7109375" style="10" customWidth="1"/>
    <col min="164" max="164" width="9.28515625" style="10"/>
    <col min="165" max="165" width="2.7109375" style="10" customWidth="1"/>
    <col min="166" max="166" width="9.28515625" style="10"/>
    <col min="167" max="167" width="2.7109375" style="10" customWidth="1"/>
    <col min="168" max="168" width="10.28515625" style="10" bestFit="1" customWidth="1"/>
    <col min="169" max="169" width="2.7109375" style="10" customWidth="1"/>
    <col min="170" max="170" width="10.28515625" style="10" bestFit="1" customWidth="1"/>
    <col min="171" max="171" width="2.7109375" style="10" customWidth="1"/>
    <col min="172" max="172" width="9.28515625" style="10"/>
    <col min="173" max="173" width="2.7109375" style="10" customWidth="1"/>
    <col min="174" max="174" width="9.28515625" style="10"/>
    <col min="175" max="175" width="2.7109375" style="10" customWidth="1"/>
    <col min="176" max="176" width="10.28515625" style="10" bestFit="1" customWidth="1"/>
    <col min="177" max="177" width="2.7109375" style="10" customWidth="1"/>
    <col min="178" max="178" width="10.28515625" style="10" bestFit="1" customWidth="1"/>
    <col min="179" max="179" width="2.7109375" style="10" customWidth="1"/>
    <col min="180" max="180" width="9.28515625" style="10"/>
    <col min="181" max="181" width="2.7109375" style="10" customWidth="1"/>
    <col min="182" max="182" width="9.28515625" style="10"/>
    <col min="183" max="183" width="2.7109375" style="10" customWidth="1"/>
    <col min="184" max="184" width="9.28515625" style="10"/>
    <col min="185" max="185" width="2.7109375" style="10" customWidth="1"/>
    <col min="186" max="186" width="9.28515625" style="10"/>
    <col min="187" max="187" width="2.7109375" style="10" customWidth="1"/>
    <col min="188" max="188" width="9.28515625" style="10"/>
    <col min="189" max="189" width="2.7109375" style="10" customWidth="1"/>
    <col min="190" max="190" width="9.28515625" style="10"/>
    <col min="191" max="191" width="2.7109375" style="10" customWidth="1"/>
    <col min="192" max="192" width="9.28515625" style="10"/>
    <col min="193" max="193" width="2.7109375" style="10" customWidth="1"/>
    <col min="194" max="16384" width="9.28515625" style="10"/>
  </cols>
  <sheetData>
    <row r="1" spans="1:272" ht="20.25">
      <c r="A1" s="1" t="s">
        <v>474</v>
      </c>
      <c r="B1" s="2"/>
      <c r="C1" s="107"/>
      <c r="D1" s="291"/>
      <c r="E1" s="528"/>
      <c r="F1" s="528"/>
      <c r="G1" s="107"/>
      <c r="H1" s="291"/>
      <c r="I1" s="528"/>
      <c r="J1" s="3"/>
      <c r="K1" s="107"/>
      <c r="L1" s="291"/>
      <c r="M1" s="528"/>
      <c r="N1" s="528"/>
      <c r="O1" s="107"/>
      <c r="P1" s="291"/>
      <c r="Q1" s="528"/>
      <c r="R1" s="528"/>
      <c r="S1" s="107"/>
      <c r="T1" s="291"/>
      <c r="U1" s="528"/>
      <c r="V1" s="528"/>
      <c r="W1" s="528"/>
      <c r="X1" s="549"/>
      <c r="Y1" s="528"/>
      <c r="Z1" s="528"/>
      <c r="AA1" s="528"/>
      <c r="AB1" s="549"/>
      <c r="AC1" s="528"/>
      <c r="AD1" s="528"/>
      <c r="AE1" s="528"/>
      <c r="AF1" s="549"/>
      <c r="AG1" s="528"/>
      <c r="AH1" s="528"/>
      <c r="AI1" s="528"/>
      <c r="AJ1" s="549"/>
      <c r="AK1" s="528"/>
      <c r="AL1" s="528"/>
      <c r="AM1" s="528"/>
      <c r="AN1" s="528"/>
      <c r="AO1" s="549"/>
      <c r="AP1" s="528"/>
      <c r="AQ1" s="528"/>
      <c r="AR1" s="528"/>
      <c r="AS1" s="549"/>
      <c r="AT1" s="528"/>
      <c r="AU1" s="528"/>
      <c r="AV1" s="528"/>
      <c r="AW1" s="549"/>
      <c r="AX1" s="528"/>
      <c r="AY1" s="528"/>
      <c r="AZ1" s="528"/>
      <c r="BA1" s="549"/>
      <c r="BB1" s="528"/>
      <c r="BC1" s="528"/>
      <c r="BD1" s="528"/>
      <c r="BE1" s="549"/>
      <c r="BF1" s="528"/>
      <c r="BG1" s="528"/>
      <c r="BH1" s="528"/>
      <c r="BI1" s="549"/>
      <c r="BJ1" s="528"/>
      <c r="BK1" s="528"/>
      <c r="BL1" s="528"/>
      <c r="BM1" s="549"/>
      <c r="BN1" s="528"/>
      <c r="BO1" s="3"/>
      <c r="BP1" s="258"/>
      <c r="BQ1" s="291"/>
      <c r="BR1" s="258"/>
      <c r="BS1" s="258"/>
      <c r="BT1" s="258"/>
      <c r="BU1" s="291"/>
      <c r="BV1" s="258"/>
      <c r="BW1" s="258"/>
      <c r="BX1" s="258"/>
      <c r="BY1" s="291"/>
      <c r="BZ1" s="258"/>
      <c r="CA1" s="3"/>
      <c r="CB1" s="3"/>
      <c r="CC1" s="4"/>
      <c r="CD1" s="3"/>
      <c r="CE1" s="3"/>
      <c r="CF1" s="3"/>
      <c r="CG1" s="4"/>
      <c r="CH1" s="3"/>
      <c r="CI1" s="3"/>
      <c r="CJ1" s="3"/>
      <c r="CK1" s="4"/>
      <c r="CL1" s="3"/>
      <c r="CM1" s="3"/>
      <c r="CN1" s="3"/>
      <c r="CO1" s="4"/>
      <c r="CP1" s="3"/>
      <c r="CQ1" s="3"/>
      <c r="CR1" s="3"/>
      <c r="CS1" s="4"/>
      <c r="CT1" s="3"/>
      <c r="CU1" s="3"/>
      <c r="CV1" s="3"/>
      <c r="CW1" s="4"/>
      <c r="CX1" s="3"/>
      <c r="CY1" s="3"/>
      <c r="CZ1" s="3"/>
      <c r="DA1" s="4"/>
      <c r="DB1" s="3"/>
      <c r="DC1" s="3"/>
      <c r="DD1" s="3"/>
      <c r="DE1" s="4"/>
      <c r="DF1" s="3"/>
      <c r="DG1" s="3"/>
      <c r="DH1" s="3"/>
      <c r="DI1" s="3"/>
      <c r="DJ1" s="4"/>
      <c r="DK1" s="3"/>
      <c r="DL1" s="3"/>
      <c r="DM1" s="3"/>
      <c r="DN1" s="4"/>
      <c r="DO1" s="3"/>
      <c r="DP1" s="3"/>
      <c r="DQ1" s="3"/>
      <c r="DR1" s="3"/>
      <c r="DS1" s="4"/>
      <c r="DT1" s="3"/>
      <c r="DU1" s="3"/>
      <c r="DV1" s="3"/>
      <c r="DW1" s="3"/>
      <c r="DX1" s="4"/>
      <c r="DY1" s="3"/>
      <c r="DZ1" s="3"/>
      <c r="EA1" s="3"/>
      <c r="EB1" s="3"/>
      <c r="EC1" s="4"/>
      <c r="ED1" s="3"/>
      <c r="EE1" s="3"/>
      <c r="EF1" s="3"/>
      <c r="EG1" s="4"/>
      <c r="EH1" s="3"/>
      <c r="EI1" s="3"/>
      <c r="EJ1" s="3"/>
      <c r="EK1" s="3"/>
      <c r="EL1" s="3"/>
      <c r="EM1" s="3"/>
      <c r="EN1" s="3"/>
      <c r="EO1" s="3"/>
      <c r="EP1" s="3"/>
      <c r="EQ1" s="3"/>
      <c r="ER1" s="3"/>
      <c r="ES1" s="4"/>
      <c r="ET1" s="3"/>
      <c r="EU1" s="4"/>
      <c r="EV1" s="3"/>
      <c r="EW1" s="4"/>
      <c r="EX1" s="3"/>
      <c r="EY1" s="4"/>
      <c r="EZ1" s="3"/>
      <c r="FA1" s="4"/>
      <c r="FB1" s="3"/>
      <c r="FC1" s="4"/>
      <c r="FD1" s="3"/>
      <c r="FE1" s="4"/>
      <c r="FF1" s="3"/>
      <c r="FG1" s="4"/>
      <c r="FH1" s="3"/>
      <c r="FI1" s="4"/>
      <c r="FJ1" s="3"/>
      <c r="FK1" s="4"/>
      <c r="FL1" s="5"/>
      <c r="FM1" s="4"/>
      <c r="FN1" s="5"/>
      <c r="FO1" s="4"/>
      <c r="FP1" s="5"/>
      <c r="FQ1" s="4"/>
      <c r="FR1" s="5"/>
      <c r="FS1" s="5"/>
      <c r="FT1" s="5"/>
      <c r="FU1" s="5"/>
      <c r="FV1" s="5"/>
      <c r="FW1" s="5"/>
      <c r="FX1" s="5"/>
      <c r="FY1" s="5"/>
      <c r="FZ1" s="5"/>
      <c r="GA1" s="5"/>
      <c r="GB1" s="6"/>
      <c r="GC1" s="458"/>
      <c r="GD1" s="458"/>
      <c r="GE1" s="458"/>
      <c r="GF1" s="6"/>
      <c r="GG1" s="458"/>
      <c r="GH1" s="458"/>
      <c r="GI1" s="458"/>
      <c r="GJ1" s="6"/>
      <c r="GK1" s="458"/>
      <c r="GL1" s="458"/>
    </row>
    <row r="2" spans="1:272" ht="35.25" customHeight="1">
      <c r="A2" s="7"/>
      <c r="B2" s="8" t="s">
        <v>0</v>
      </c>
      <c r="C2" s="522" t="s">
        <v>1081</v>
      </c>
      <c r="E2" s="540" t="s">
        <v>940</v>
      </c>
      <c r="F2" s="550"/>
      <c r="G2" s="522" t="s">
        <v>1082</v>
      </c>
      <c r="I2" s="540" t="s">
        <v>950</v>
      </c>
      <c r="J2" s="8"/>
      <c r="K2" s="522" t="s">
        <v>1044</v>
      </c>
      <c r="M2" s="540" t="s">
        <v>1045</v>
      </c>
      <c r="N2" s="550"/>
      <c r="O2" s="522" t="s">
        <v>1043</v>
      </c>
      <c r="Q2" s="540" t="s">
        <v>935</v>
      </c>
      <c r="R2" s="550"/>
      <c r="S2" s="522" t="s">
        <v>1010</v>
      </c>
      <c r="U2" s="540" t="s">
        <v>916</v>
      </c>
      <c r="V2" s="550"/>
      <c r="W2" s="529">
        <v>2019</v>
      </c>
      <c r="Y2" s="529">
        <v>2018</v>
      </c>
      <c r="Z2" s="549"/>
      <c r="AA2" s="529" t="s">
        <v>987</v>
      </c>
      <c r="AC2" s="529" t="s">
        <v>988</v>
      </c>
      <c r="AD2" s="550"/>
      <c r="AE2" s="540" t="s">
        <v>940</v>
      </c>
      <c r="AG2" s="540" t="s">
        <v>870</v>
      </c>
      <c r="AH2" s="549"/>
      <c r="AI2" s="540" t="s">
        <v>941</v>
      </c>
      <c r="AK2" s="540" t="s">
        <v>871</v>
      </c>
      <c r="AL2" s="549"/>
      <c r="AM2" s="549"/>
      <c r="AN2" s="540" t="s">
        <v>926</v>
      </c>
      <c r="AP2" s="540" t="s">
        <v>807</v>
      </c>
      <c r="AQ2" s="549"/>
      <c r="AR2" s="540" t="s">
        <v>925</v>
      </c>
      <c r="AT2" s="540" t="s">
        <v>808</v>
      </c>
      <c r="AU2" s="549"/>
      <c r="AV2" s="540" t="s">
        <v>910</v>
      </c>
      <c r="AX2" s="540" t="s">
        <v>378</v>
      </c>
      <c r="AY2" s="549"/>
      <c r="AZ2" s="540">
        <v>2018</v>
      </c>
      <c r="BB2" s="540">
        <v>2017</v>
      </c>
      <c r="BC2" s="549"/>
      <c r="BD2" s="540" t="s">
        <v>894</v>
      </c>
      <c r="BF2" s="540" t="s">
        <v>810</v>
      </c>
      <c r="BG2" s="549"/>
      <c r="BH2" s="540" t="s">
        <v>870</v>
      </c>
      <c r="BJ2" s="540" t="s">
        <v>426</v>
      </c>
      <c r="BK2" s="549"/>
      <c r="BL2" s="540" t="s">
        <v>871</v>
      </c>
      <c r="BN2" s="540" t="s">
        <v>382</v>
      </c>
      <c r="BO2" s="4"/>
      <c r="BP2" s="254" t="s">
        <v>807</v>
      </c>
      <c r="BR2" s="254" t="s">
        <v>397</v>
      </c>
      <c r="BS2" s="291"/>
      <c r="BT2" s="254" t="s">
        <v>808</v>
      </c>
      <c r="BV2" s="254" t="s">
        <v>384</v>
      </c>
      <c r="BW2" s="291"/>
      <c r="BX2" s="255" t="s">
        <v>378</v>
      </c>
      <c r="BZ2" s="254" t="s">
        <v>379</v>
      </c>
      <c r="CA2" s="234"/>
      <c r="CB2" s="255">
        <v>2017</v>
      </c>
      <c r="CC2" s="261"/>
      <c r="CD2" s="254">
        <v>2016</v>
      </c>
      <c r="CE2" s="291"/>
      <c r="CF2" s="255" t="s">
        <v>380</v>
      </c>
      <c r="CG2" s="261"/>
      <c r="CH2" s="254" t="s">
        <v>381</v>
      </c>
      <c r="CI2" s="291"/>
      <c r="CJ2" s="255" t="s">
        <v>382</v>
      </c>
      <c r="CK2" s="261"/>
      <c r="CL2" s="254" t="s">
        <v>383</v>
      </c>
      <c r="CM2" s="291"/>
      <c r="CN2" s="255" t="s">
        <v>395</v>
      </c>
      <c r="CO2" s="261"/>
      <c r="CP2" s="254" t="s">
        <v>396</v>
      </c>
      <c r="CQ2" s="291"/>
      <c r="CR2" s="255" t="s">
        <v>397</v>
      </c>
      <c r="CS2" s="261"/>
      <c r="CT2" s="254" t="s">
        <v>398</v>
      </c>
      <c r="CU2" s="291"/>
      <c r="CV2" s="255" t="s">
        <v>384</v>
      </c>
      <c r="CW2" s="261"/>
      <c r="CX2" s="254" t="s">
        <v>385</v>
      </c>
      <c r="CY2" s="291"/>
      <c r="CZ2" s="255" t="s">
        <v>379</v>
      </c>
      <c r="DA2" s="261"/>
      <c r="DB2" s="254" t="s">
        <v>399</v>
      </c>
      <c r="DC2" s="291"/>
      <c r="DD2" s="255">
        <v>2016</v>
      </c>
      <c r="DE2" s="261"/>
      <c r="DF2" s="254">
        <v>2015</v>
      </c>
      <c r="DG2" s="291"/>
      <c r="DH2" s="291"/>
      <c r="DI2" s="255" t="s">
        <v>381</v>
      </c>
      <c r="DJ2" s="292"/>
      <c r="DK2" s="254" t="s">
        <v>400</v>
      </c>
      <c r="DL2" s="293"/>
      <c r="DM2" s="255" t="s">
        <v>401</v>
      </c>
      <c r="DN2" s="261"/>
      <c r="DO2" s="254" t="s">
        <v>402</v>
      </c>
      <c r="DP2" s="291"/>
      <c r="DQ2" s="291"/>
      <c r="DR2" s="255" t="s">
        <v>403</v>
      </c>
      <c r="DS2" s="292"/>
      <c r="DT2" s="254" t="s">
        <v>404</v>
      </c>
      <c r="DU2" s="291"/>
      <c r="DV2" s="291"/>
      <c r="DW2" s="255" t="s">
        <v>405</v>
      </c>
      <c r="DX2" s="292"/>
      <c r="DY2" s="254" t="s">
        <v>406</v>
      </c>
      <c r="DZ2" s="291"/>
      <c r="EA2" s="291"/>
      <c r="EB2" s="255" t="s">
        <v>407</v>
      </c>
      <c r="EC2" s="292"/>
      <c r="ED2" s="254" t="s">
        <v>408</v>
      </c>
      <c r="EE2" s="291"/>
      <c r="EF2" s="255" t="s">
        <v>409</v>
      </c>
      <c r="EG2" s="292"/>
      <c r="EH2" s="254" t="s">
        <v>410</v>
      </c>
      <c r="EI2" s="291"/>
      <c r="EJ2" s="254">
        <v>2015</v>
      </c>
      <c r="EK2" s="291"/>
      <c r="EL2" s="254">
        <v>2014</v>
      </c>
      <c r="EM2" s="291"/>
      <c r="EN2" s="254" t="s">
        <v>400</v>
      </c>
      <c r="EO2" s="292"/>
      <c r="EP2" s="254" t="s">
        <v>389</v>
      </c>
      <c r="EQ2" s="291"/>
      <c r="ER2" s="254" t="s">
        <v>402</v>
      </c>
      <c r="ES2" s="261"/>
      <c r="ET2" s="254" t="s">
        <v>411</v>
      </c>
      <c r="EU2" s="292"/>
      <c r="EV2" s="254" t="s">
        <v>412</v>
      </c>
      <c r="EW2" s="292"/>
      <c r="EX2" s="254" t="s">
        <v>413</v>
      </c>
      <c r="EY2" s="292"/>
      <c r="EZ2" s="254" t="s">
        <v>414</v>
      </c>
      <c r="FA2" s="292"/>
      <c r="FB2" s="254" t="s">
        <v>387</v>
      </c>
      <c r="FC2" s="292"/>
      <c r="FD2" s="254" t="s">
        <v>415</v>
      </c>
      <c r="FE2" s="292"/>
      <c r="FF2" s="254" t="s">
        <v>393</v>
      </c>
      <c r="FG2" s="292"/>
      <c r="FH2" s="254" t="s">
        <v>416</v>
      </c>
      <c r="FI2" s="292"/>
      <c r="FJ2" s="254" t="s">
        <v>417</v>
      </c>
      <c r="FK2" s="292"/>
      <c r="FL2" s="254">
        <v>2014</v>
      </c>
      <c r="FM2" s="292"/>
      <c r="FN2" s="254">
        <v>2013</v>
      </c>
      <c r="FO2" s="292"/>
      <c r="FP2" s="254" t="s">
        <v>389</v>
      </c>
      <c r="FQ2" s="261"/>
      <c r="FR2" s="254" t="s">
        <v>390</v>
      </c>
      <c r="FS2" s="291"/>
      <c r="FT2" s="254" t="s">
        <v>411</v>
      </c>
      <c r="FU2" s="261"/>
      <c r="FV2" s="254" t="s">
        <v>418</v>
      </c>
      <c r="FW2" s="261"/>
      <c r="FX2" s="254" t="s">
        <v>413</v>
      </c>
      <c r="FY2" s="261"/>
      <c r="FZ2" s="254" t="s">
        <v>392</v>
      </c>
      <c r="GA2" s="261"/>
      <c r="GB2" s="254" t="s">
        <v>387</v>
      </c>
      <c r="GC2" s="261"/>
      <c r="GD2" s="254" t="s">
        <v>388</v>
      </c>
      <c r="GE2" s="261"/>
      <c r="GF2" s="254" t="s">
        <v>393</v>
      </c>
      <c r="GG2" s="261"/>
      <c r="GH2" s="254" t="s">
        <v>419</v>
      </c>
      <c r="GI2" s="261"/>
      <c r="GJ2" s="254" t="s">
        <v>417</v>
      </c>
      <c r="GK2" s="261"/>
      <c r="GL2" s="254" t="s">
        <v>420</v>
      </c>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c r="IS2" s="261"/>
      <c r="IT2" s="261"/>
      <c r="IU2" s="261"/>
      <c r="IV2" s="261"/>
      <c r="IW2" s="261"/>
      <c r="IX2" s="261"/>
      <c r="IY2" s="261"/>
      <c r="IZ2" s="261"/>
      <c r="JA2" s="261"/>
      <c r="JB2" s="261"/>
      <c r="JC2" s="261"/>
      <c r="JD2" s="261"/>
      <c r="JE2" s="261"/>
      <c r="JF2" s="261"/>
      <c r="JG2" s="261"/>
      <c r="JH2" s="261"/>
      <c r="JI2" s="261"/>
      <c r="JJ2" s="261"/>
      <c r="JK2" s="261"/>
      <c r="JL2" s="261"/>
    </row>
    <row r="3" spans="1:272">
      <c r="A3" s="12" t="s">
        <v>134</v>
      </c>
      <c r="B3" s="13" t="s">
        <v>470</v>
      </c>
      <c r="C3" s="523">
        <f>'[2]1_1 '!$K$9</f>
        <v>15220949</v>
      </c>
      <c r="D3" s="271"/>
      <c r="E3" s="551">
        <f>'[2]1_1 '!$K$48</f>
        <v>14438190</v>
      </c>
      <c r="F3" s="552"/>
      <c r="G3" s="523">
        <f t="shared" ref="G3:I6" si="0">C3-K3</f>
        <v>5332932</v>
      </c>
      <c r="H3" s="271"/>
      <c r="I3" s="523">
        <f t="shared" si="0"/>
        <v>5112346</v>
      </c>
      <c r="J3" s="13"/>
      <c r="K3" s="523">
        <f>'[3]RZS3 FIN'!$D$6</f>
        <v>9888017</v>
      </c>
      <c r="L3" s="271"/>
      <c r="M3" s="551">
        <f>'[3]RZS3 FIN'!$E$6</f>
        <v>9325844</v>
      </c>
      <c r="N3" s="552"/>
      <c r="O3" s="523">
        <f>'[3]RZS3 FIN_2'!$D$6</f>
        <v>4622401</v>
      </c>
      <c r="P3" s="271"/>
      <c r="Q3" s="551">
        <f>'[3]RZS3 FIN_2'!$F$6</f>
        <v>4238729</v>
      </c>
      <c r="R3" s="552"/>
      <c r="S3" s="523">
        <v>5467766</v>
      </c>
      <c r="T3" s="271"/>
      <c r="U3" s="551">
        <v>5312809</v>
      </c>
      <c r="V3" s="552"/>
      <c r="W3" s="530">
        <v>19558292</v>
      </c>
      <c r="Y3" s="725">
        <v>18121748</v>
      </c>
      <c r="Z3" s="534"/>
      <c r="AA3" s="530">
        <v>5120102</v>
      </c>
      <c r="AC3" s="725">
        <v>4819946</v>
      </c>
      <c r="AD3" s="552"/>
      <c r="AE3" s="551">
        <v>15259646</v>
      </c>
      <c r="AF3" s="553"/>
      <c r="AG3" s="551">
        <v>13301802</v>
      </c>
      <c r="AH3" s="534"/>
      <c r="AI3" s="551">
        <v>4861792</v>
      </c>
      <c r="AJ3" s="553"/>
      <c r="AK3" s="551">
        <v>4476268</v>
      </c>
      <c r="AL3" s="552"/>
      <c r="AM3" s="534"/>
      <c r="AN3" s="551">
        <v>10397854</v>
      </c>
      <c r="AO3" s="553"/>
      <c r="AP3" s="551">
        <v>8825534</v>
      </c>
      <c r="AQ3" s="534"/>
      <c r="AR3" s="551">
        <v>5085045</v>
      </c>
      <c r="AS3" s="553"/>
      <c r="AT3" s="551">
        <v>4188648</v>
      </c>
      <c r="AU3" s="534"/>
      <c r="AV3" s="551">
        <v>5312809</v>
      </c>
      <c r="AW3" s="553"/>
      <c r="AX3" s="551">
        <v>4636886</v>
      </c>
      <c r="AY3" s="552"/>
      <c r="AZ3" s="551">
        <v>18121748</v>
      </c>
      <c r="BA3" s="553"/>
      <c r="BB3" s="551">
        <v>17424551</v>
      </c>
      <c r="BC3" s="534"/>
      <c r="BD3" s="551">
        <v>4819946</v>
      </c>
      <c r="BE3" s="553"/>
      <c r="BF3" s="551">
        <v>4550562</v>
      </c>
      <c r="BG3" s="534"/>
      <c r="BH3" s="551">
        <v>13301802</v>
      </c>
      <c r="BI3" s="553"/>
      <c r="BJ3" s="551">
        <v>12873989</v>
      </c>
      <c r="BK3" s="534"/>
      <c r="BL3" s="551">
        <v>4476268</v>
      </c>
      <c r="BM3" s="553"/>
      <c r="BN3" s="551">
        <v>4115965</v>
      </c>
      <c r="BO3" s="14"/>
      <c r="BP3" s="295">
        <v>9202371</v>
      </c>
      <c r="BQ3" s="271"/>
      <c r="BR3" s="295">
        <v>8758024</v>
      </c>
      <c r="BS3" s="296"/>
      <c r="BT3" s="295">
        <v>4376839</v>
      </c>
      <c r="BU3" s="271"/>
      <c r="BV3" s="295">
        <v>4166943</v>
      </c>
      <c r="BW3" s="296"/>
      <c r="BX3" s="294">
        <v>4825532</v>
      </c>
      <c r="BY3" s="271"/>
      <c r="BZ3" s="295">
        <v>4591081</v>
      </c>
      <c r="CA3" s="9"/>
      <c r="CB3" s="294">
        <v>17416029</v>
      </c>
      <c r="CC3" s="271"/>
      <c r="CD3" s="295">
        <v>17646489</v>
      </c>
      <c r="CE3" s="296"/>
      <c r="CF3" s="294">
        <v>4544709</v>
      </c>
      <c r="CG3" s="271"/>
      <c r="CH3" s="295">
        <v>4654899</v>
      </c>
      <c r="CI3" s="296"/>
      <c r="CJ3" s="294">
        <f>CN3-CR3</f>
        <v>4115954</v>
      </c>
      <c r="CK3" s="271"/>
      <c r="CL3" s="295">
        <f>CP3-CT3</f>
        <v>4150564</v>
      </c>
      <c r="CM3" s="296"/>
      <c r="CN3" s="294">
        <v>12871320</v>
      </c>
      <c r="CO3" s="271"/>
      <c r="CP3" s="295">
        <v>12991590</v>
      </c>
      <c r="CQ3" s="296"/>
      <c r="CR3" s="294">
        <v>8755366</v>
      </c>
      <c r="CS3" s="271"/>
      <c r="CT3" s="295">
        <v>8841026</v>
      </c>
      <c r="CU3" s="296"/>
      <c r="CV3" s="294">
        <f>CR3-CZ3</f>
        <v>4165829</v>
      </c>
      <c r="CW3" s="271"/>
      <c r="CX3" s="295">
        <f>CT3-DB3</f>
        <v>4276521</v>
      </c>
      <c r="CY3" s="296"/>
      <c r="CZ3" s="294">
        <v>4589537</v>
      </c>
      <c r="DA3" s="271"/>
      <c r="DB3" s="295">
        <v>4564505</v>
      </c>
      <c r="DC3" s="296"/>
      <c r="DD3" s="294">
        <v>17646489</v>
      </c>
      <c r="DE3" s="271"/>
      <c r="DF3" s="295">
        <v>18264440</v>
      </c>
      <c r="DG3" s="296"/>
      <c r="DH3" s="296"/>
      <c r="DI3" s="294">
        <v>4522744</v>
      </c>
      <c r="DJ3" s="271"/>
      <c r="DK3" s="295">
        <v>4630199</v>
      </c>
      <c r="DL3" s="297"/>
      <c r="DM3" s="294">
        <v>13123745</v>
      </c>
      <c r="DN3" s="271"/>
      <c r="DO3" s="295">
        <v>13634241</v>
      </c>
      <c r="DP3" s="296"/>
      <c r="DQ3" s="296"/>
      <c r="DR3" s="294">
        <v>4180888</v>
      </c>
      <c r="DS3" s="271"/>
      <c r="DT3" s="295">
        <v>4377627</v>
      </c>
      <c r="DU3" s="296"/>
      <c r="DV3" s="296"/>
      <c r="DW3" s="294">
        <v>8942857</v>
      </c>
      <c r="DX3" s="271"/>
      <c r="DY3" s="295">
        <v>9256614</v>
      </c>
      <c r="DZ3" s="296"/>
      <c r="EA3" s="296"/>
      <c r="EB3" s="294">
        <v>4295822</v>
      </c>
      <c r="EC3" s="271"/>
      <c r="ED3" s="295">
        <v>4466828</v>
      </c>
      <c r="EE3" s="296"/>
      <c r="EF3" s="294">
        <v>4647035</v>
      </c>
      <c r="EG3" s="271"/>
      <c r="EH3" s="295">
        <v>4789786</v>
      </c>
      <c r="EI3" s="296"/>
      <c r="EJ3" s="295">
        <v>18375224</v>
      </c>
      <c r="EK3" s="296"/>
      <c r="EL3" s="295">
        <v>18577479</v>
      </c>
      <c r="EM3" s="296"/>
      <c r="EN3" s="295">
        <v>4740983</v>
      </c>
      <c r="EO3" s="296"/>
      <c r="EP3" s="295">
        <v>4859798</v>
      </c>
      <c r="EQ3" s="296"/>
      <c r="ER3" s="295">
        <v>13634241</v>
      </c>
      <c r="ES3" s="271"/>
      <c r="ET3" s="295">
        <v>13717681</v>
      </c>
      <c r="EU3" s="271"/>
      <c r="EV3" s="295">
        <v>4377627</v>
      </c>
      <c r="EW3" s="271"/>
      <c r="EX3" s="295">
        <v>4412231</v>
      </c>
      <c r="EY3" s="271"/>
      <c r="EZ3" s="295">
        <v>9184291</v>
      </c>
      <c r="FA3" s="271"/>
      <c r="FB3" s="295">
        <v>9226315</v>
      </c>
      <c r="FC3" s="271"/>
      <c r="FD3" s="295">
        <v>4430475</v>
      </c>
      <c r="FE3" s="271"/>
      <c r="FF3" s="295">
        <v>4339051</v>
      </c>
      <c r="FG3" s="271"/>
      <c r="FH3" s="295">
        <v>4753816</v>
      </c>
      <c r="FI3" s="271"/>
      <c r="FJ3" s="295">
        <v>4887264</v>
      </c>
      <c r="FK3" s="271"/>
      <c r="FL3" s="295">
        <v>18440763</v>
      </c>
      <c r="FM3" s="271"/>
      <c r="FN3" s="295">
        <v>19131122</v>
      </c>
      <c r="FO3" s="271"/>
      <c r="FP3" s="295">
        <v>4837662</v>
      </c>
      <c r="FQ3" s="271"/>
      <c r="FR3" s="295">
        <v>4917418</v>
      </c>
      <c r="FS3" s="292"/>
      <c r="FT3" s="295">
        <v>13603101</v>
      </c>
      <c r="FU3" s="261"/>
      <c r="FV3" s="295">
        <v>14213704</v>
      </c>
      <c r="FW3" s="261"/>
      <c r="FX3" s="295">
        <v>4376786</v>
      </c>
      <c r="FY3" s="261"/>
      <c r="FZ3" s="295">
        <v>4540102</v>
      </c>
      <c r="GA3" s="261"/>
      <c r="GB3" s="295">
        <v>9226315</v>
      </c>
      <c r="GC3" s="261"/>
      <c r="GD3" s="295">
        <v>9706524</v>
      </c>
      <c r="GE3" s="261"/>
      <c r="GF3" s="295">
        <v>4339051</v>
      </c>
      <c r="GG3" s="261"/>
      <c r="GH3" s="295">
        <v>4542422</v>
      </c>
      <c r="GI3" s="261"/>
      <c r="GJ3" s="295">
        <v>4887264</v>
      </c>
      <c r="GK3" s="261"/>
      <c r="GL3" s="295">
        <v>5164102</v>
      </c>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c r="IW3" s="261"/>
      <c r="IX3" s="261"/>
      <c r="IY3" s="261"/>
      <c r="IZ3" s="261"/>
      <c r="JA3" s="261"/>
      <c r="JB3" s="261"/>
      <c r="JC3" s="261"/>
      <c r="JD3" s="261"/>
      <c r="JE3" s="261"/>
      <c r="JF3" s="261"/>
      <c r="JG3" s="261"/>
      <c r="JH3" s="261"/>
      <c r="JI3" s="261"/>
      <c r="JJ3" s="261"/>
      <c r="JK3" s="261"/>
      <c r="JL3" s="261"/>
    </row>
    <row r="4" spans="1:272">
      <c r="A4" s="16" t="s">
        <v>1</v>
      </c>
      <c r="B4" s="14" t="s">
        <v>470</v>
      </c>
      <c r="C4" s="483">
        <f>'[2]1_1 '!$K$34</f>
        <v>3413595</v>
      </c>
      <c r="D4" s="271"/>
      <c r="E4" s="554">
        <f>'[2]1_1 '!$K$73</f>
        <v>3156581</v>
      </c>
      <c r="F4" s="554"/>
      <c r="G4" s="483">
        <f t="shared" si="0"/>
        <v>1005865</v>
      </c>
      <c r="H4" s="271"/>
      <c r="I4" s="483">
        <f t="shared" si="0"/>
        <v>927805</v>
      </c>
      <c r="J4" s="14"/>
      <c r="K4" s="483">
        <f>'[3]1_1 '!$K$33</f>
        <v>2407730</v>
      </c>
      <c r="L4" s="271"/>
      <c r="M4" s="554">
        <f>'[3]1_1 '!$K$72</f>
        <v>2228776</v>
      </c>
      <c r="N4" s="554"/>
      <c r="O4" s="483">
        <f>'[3]1_1  trzy m-ce'!$K$23</f>
        <v>1450329</v>
      </c>
      <c r="P4" s="271"/>
      <c r="Q4" s="554">
        <f>'[3]1_1  trzy m-ce'!$K$52</f>
        <v>996452</v>
      </c>
      <c r="R4" s="554"/>
      <c r="S4" s="483">
        <v>957401</v>
      </c>
      <c r="T4" s="271"/>
      <c r="U4" s="554">
        <v>1232324</v>
      </c>
      <c r="V4" s="554"/>
      <c r="W4" s="531">
        <v>3599367</v>
      </c>
      <c r="Y4" s="553">
        <v>3492084</v>
      </c>
      <c r="Z4" s="534"/>
      <c r="AA4" s="531">
        <v>582961</v>
      </c>
      <c r="AC4" s="553">
        <v>434973</v>
      </c>
      <c r="AD4" s="554"/>
      <c r="AE4" s="554">
        <v>3016406</v>
      </c>
      <c r="AF4" s="553"/>
      <c r="AG4" s="554">
        <v>3057111</v>
      </c>
      <c r="AH4" s="534"/>
      <c r="AI4" s="554">
        <v>808041</v>
      </c>
      <c r="AJ4" s="553"/>
      <c r="AK4" s="554">
        <v>795283</v>
      </c>
      <c r="AL4" s="554"/>
      <c r="AM4" s="534"/>
      <c r="AN4" s="554">
        <v>2208365</v>
      </c>
      <c r="AO4" s="553"/>
      <c r="AP4" s="554">
        <v>2261828</v>
      </c>
      <c r="AQ4" s="534"/>
      <c r="AR4" s="554">
        <v>996168</v>
      </c>
      <c r="AS4" s="553"/>
      <c r="AT4" s="554">
        <v>936172</v>
      </c>
      <c r="AU4" s="534"/>
      <c r="AV4" s="554">
        <v>1212197</v>
      </c>
      <c r="AW4" s="553"/>
      <c r="AX4" s="554">
        <v>1325656</v>
      </c>
      <c r="AY4" s="554"/>
      <c r="AZ4" s="554">
        <v>3374926</v>
      </c>
      <c r="BA4" s="553"/>
      <c r="BB4" s="554">
        <v>3617641</v>
      </c>
      <c r="BC4" s="534"/>
      <c r="BD4" s="554">
        <v>403331</v>
      </c>
      <c r="BE4" s="553"/>
      <c r="BF4" s="554">
        <v>670921</v>
      </c>
      <c r="BG4" s="534"/>
      <c r="BH4" s="554">
        <v>2971595</v>
      </c>
      <c r="BI4" s="553"/>
      <c r="BJ4" s="554">
        <v>2946720</v>
      </c>
      <c r="BK4" s="534"/>
      <c r="BL4" s="554">
        <v>777711</v>
      </c>
      <c r="BM4" s="553"/>
      <c r="BN4" s="554">
        <v>794410</v>
      </c>
      <c r="BO4" s="14"/>
      <c r="BP4" s="299">
        <v>2193884</v>
      </c>
      <c r="BQ4" s="271"/>
      <c r="BR4" s="299">
        <v>2152310</v>
      </c>
      <c r="BS4" s="296"/>
      <c r="BT4" s="299">
        <v>901641</v>
      </c>
      <c r="BU4" s="271"/>
      <c r="BV4" s="299">
        <v>929828</v>
      </c>
      <c r="BW4" s="296"/>
      <c r="BX4" s="298">
        <v>1292243</v>
      </c>
      <c r="BY4" s="271"/>
      <c r="BZ4" s="299">
        <v>1222482</v>
      </c>
      <c r="CA4" s="17"/>
      <c r="CB4" s="298">
        <v>3544591</v>
      </c>
      <c r="CC4" s="271"/>
      <c r="CD4" s="299">
        <v>3336814</v>
      </c>
      <c r="CE4" s="296"/>
      <c r="CF4" s="298">
        <v>667406</v>
      </c>
      <c r="CG4" s="271"/>
      <c r="CH4" s="299">
        <v>876288</v>
      </c>
      <c r="CI4" s="296"/>
      <c r="CJ4" s="298">
        <f>CN4-CR4</f>
        <v>783205</v>
      </c>
      <c r="CK4" s="271"/>
      <c r="CL4" s="299">
        <f>CP4-CT4</f>
        <v>797351</v>
      </c>
      <c r="CM4" s="296"/>
      <c r="CN4" s="298">
        <v>2877185</v>
      </c>
      <c r="CO4" s="271"/>
      <c r="CP4" s="299">
        <v>2460526</v>
      </c>
      <c r="CQ4" s="296"/>
      <c r="CR4" s="298">
        <v>2093980</v>
      </c>
      <c r="CS4" s="271"/>
      <c r="CT4" s="299">
        <v>1663175</v>
      </c>
      <c r="CU4" s="296"/>
      <c r="CV4" s="298">
        <f>CR4-CZ4</f>
        <v>908739</v>
      </c>
      <c r="CW4" s="271"/>
      <c r="CX4" s="299">
        <f>CT4-DB4</f>
        <v>789064</v>
      </c>
      <c r="CY4" s="296"/>
      <c r="CZ4" s="298">
        <v>1185241</v>
      </c>
      <c r="DA4" s="271"/>
      <c r="DB4" s="299">
        <v>874111</v>
      </c>
      <c r="DC4" s="296"/>
      <c r="DD4" s="298">
        <v>3336814</v>
      </c>
      <c r="DE4" s="271"/>
      <c r="DF4" s="299">
        <v>3523228</v>
      </c>
      <c r="DG4" s="296"/>
      <c r="DH4" s="296"/>
      <c r="DI4" s="298">
        <v>879302</v>
      </c>
      <c r="DJ4" s="271"/>
      <c r="DK4" s="299">
        <v>682152</v>
      </c>
      <c r="DL4" s="298"/>
      <c r="DM4" s="298">
        <v>2457512</v>
      </c>
      <c r="DN4" s="271"/>
      <c r="DO4" s="299">
        <v>2841076</v>
      </c>
      <c r="DP4" s="296"/>
      <c r="DQ4" s="296"/>
      <c r="DR4" s="298">
        <v>804106</v>
      </c>
      <c r="DS4" s="271"/>
      <c r="DT4" s="299">
        <v>933204</v>
      </c>
      <c r="DU4" s="296"/>
      <c r="DV4" s="296"/>
      <c r="DW4" s="298">
        <v>1653406</v>
      </c>
      <c r="DX4" s="271"/>
      <c r="DY4" s="299">
        <v>1907872</v>
      </c>
      <c r="DZ4" s="296"/>
      <c r="EA4" s="296"/>
      <c r="EB4" s="298">
        <v>780493</v>
      </c>
      <c r="EC4" s="271"/>
      <c r="ED4" s="299">
        <v>892937</v>
      </c>
      <c r="EE4" s="296"/>
      <c r="EF4" s="298">
        <v>872913</v>
      </c>
      <c r="EG4" s="271"/>
      <c r="EH4" s="299">
        <v>1014935</v>
      </c>
      <c r="EI4" s="296"/>
      <c r="EJ4" s="299">
        <v>3523303</v>
      </c>
      <c r="EK4" s="296"/>
      <c r="EL4" s="299">
        <v>3694544</v>
      </c>
      <c r="EM4" s="296"/>
      <c r="EN4" s="299">
        <v>682227</v>
      </c>
      <c r="EO4" s="296"/>
      <c r="EP4" s="299">
        <v>769168</v>
      </c>
      <c r="EQ4" s="296"/>
      <c r="ER4" s="299">
        <v>2841076</v>
      </c>
      <c r="ES4" s="271"/>
      <c r="ET4" s="299">
        <v>2925376</v>
      </c>
      <c r="EU4" s="271"/>
      <c r="EV4" s="299">
        <v>933204</v>
      </c>
      <c r="EW4" s="271"/>
      <c r="EX4" s="299">
        <v>920761</v>
      </c>
      <c r="EY4" s="271"/>
      <c r="EZ4" s="299">
        <v>1914860</v>
      </c>
      <c r="FA4" s="271"/>
      <c r="FB4" s="299">
        <v>1994598</v>
      </c>
      <c r="FC4" s="271"/>
      <c r="FD4" s="299">
        <v>894004</v>
      </c>
      <c r="FE4" s="271"/>
      <c r="FF4" s="299">
        <v>906390</v>
      </c>
      <c r="FG4" s="271"/>
      <c r="FH4" s="299">
        <v>1020856</v>
      </c>
      <c r="FI4" s="271"/>
      <c r="FJ4" s="299">
        <v>1088208</v>
      </c>
      <c r="FK4" s="271"/>
      <c r="FL4" s="299">
        <v>3627100</v>
      </c>
      <c r="FM4" s="271"/>
      <c r="FN4" s="299">
        <v>3661484</v>
      </c>
      <c r="FO4" s="271"/>
      <c r="FP4" s="299">
        <v>711791</v>
      </c>
      <c r="FQ4" s="271"/>
      <c r="FR4" s="299">
        <v>660767</v>
      </c>
      <c r="FS4" s="271"/>
      <c r="FT4" s="299">
        <v>2915309</v>
      </c>
      <c r="FU4" s="261"/>
      <c r="FV4" s="299">
        <v>3000717</v>
      </c>
      <c r="FW4" s="261"/>
      <c r="FX4" s="299">
        <v>920711</v>
      </c>
      <c r="FY4" s="261"/>
      <c r="FZ4" s="299">
        <v>947054</v>
      </c>
      <c r="GA4" s="261"/>
      <c r="GB4" s="299">
        <v>1994598</v>
      </c>
      <c r="GC4" s="261"/>
      <c r="GD4" s="299">
        <v>2053663</v>
      </c>
      <c r="GE4" s="261"/>
      <c r="GF4" s="299">
        <v>906390</v>
      </c>
      <c r="GG4" s="261"/>
      <c r="GH4" s="299">
        <v>831507</v>
      </c>
      <c r="GI4" s="261"/>
      <c r="GJ4" s="299">
        <v>1088208</v>
      </c>
      <c r="GK4" s="261"/>
      <c r="GL4" s="299">
        <v>1222156</v>
      </c>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c r="IS4" s="261"/>
      <c r="IT4" s="261"/>
      <c r="IU4" s="261"/>
      <c r="IV4" s="261"/>
      <c r="IW4" s="261"/>
      <c r="IX4" s="261"/>
      <c r="IY4" s="261"/>
      <c r="IZ4" s="261"/>
      <c r="JA4" s="261"/>
      <c r="JB4" s="261"/>
      <c r="JC4" s="261"/>
      <c r="JD4" s="261"/>
      <c r="JE4" s="261"/>
      <c r="JF4" s="261"/>
      <c r="JG4" s="261"/>
      <c r="JH4" s="261"/>
      <c r="JI4" s="261"/>
      <c r="JJ4" s="261"/>
      <c r="JK4" s="261"/>
      <c r="JL4" s="261"/>
    </row>
    <row r="5" spans="1:272">
      <c r="A5" s="16" t="s">
        <v>135</v>
      </c>
      <c r="B5" s="14" t="s">
        <v>470</v>
      </c>
      <c r="C5" s="483">
        <f>'[2]1_1 '!$K$19</f>
        <v>59800</v>
      </c>
      <c r="D5" s="271"/>
      <c r="E5" s="554">
        <f>'[2]1_1 '!$K$58</f>
        <v>974415</v>
      </c>
      <c r="F5" s="554"/>
      <c r="G5" s="483">
        <f t="shared" si="0"/>
        <v>376882</v>
      </c>
      <c r="H5" s="271"/>
      <c r="I5" s="483">
        <f t="shared" si="0"/>
        <v>302029</v>
      </c>
      <c r="J5" s="14"/>
      <c r="K5" s="483">
        <f>'[3]RZS3 FIN_2'!$E$24</f>
        <v>-317082</v>
      </c>
      <c r="L5" s="271"/>
      <c r="M5" s="554">
        <f>'[3]RZS3 FIN_2'!$G$24</f>
        <v>672386</v>
      </c>
      <c r="N5" s="554"/>
      <c r="O5" s="483">
        <f>'[3]RZS3 FIN_2'!$D$24</f>
        <v>-478556.99999999994</v>
      </c>
      <c r="P5" s="271"/>
      <c r="Q5" s="554">
        <f>'[3]RZS3 FIN_2'!$F$24</f>
        <v>136624</v>
      </c>
      <c r="R5" s="554"/>
      <c r="S5" s="483">
        <v>161475</v>
      </c>
      <c r="T5" s="271"/>
      <c r="U5" s="554">
        <v>535762</v>
      </c>
      <c r="V5" s="554"/>
      <c r="W5" s="726">
        <v>-11683</v>
      </c>
      <c r="Y5" s="553">
        <v>207045</v>
      </c>
      <c r="Z5" s="534"/>
      <c r="AA5" s="726">
        <v>-866174</v>
      </c>
      <c r="AC5" s="727">
        <v>-647835</v>
      </c>
      <c r="AD5" s="554"/>
      <c r="AE5" s="554">
        <v>854491</v>
      </c>
      <c r="AF5" s="553"/>
      <c r="AG5" s="554">
        <v>854880</v>
      </c>
      <c r="AH5" s="534"/>
      <c r="AI5" s="554">
        <v>187551</v>
      </c>
      <c r="AJ5" s="553"/>
      <c r="AK5" s="554">
        <v>286444</v>
      </c>
      <c r="AL5" s="554"/>
      <c r="AM5" s="534"/>
      <c r="AN5" s="554">
        <v>666940</v>
      </c>
      <c r="AO5" s="553"/>
      <c r="AP5" s="554">
        <v>568436</v>
      </c>
      <c r="AQ5" s="534"/>
      <c r="AR5" s="554">
        <v>142248</v>
      </c>
      <c r="AS5" s="553"/>
      <c r="AT5" s="554">
        <v>-68233</v>
      </c>
      <c r="AU5" s="534"/>
      <c r="AV5" s="554">
        <v>524692</v>
      </c>
      <c r="AW5" s="553"/>
      <c r="AX5" s="554">
        <v>636669</v>
      </c>
      <c r="AY5" s="554"/>
      <c r="AZ5" s="554">
        <v>207045</v>
      </c>
      <c r="BA5" s="553"/>
      <c r="BB5" s="554">
        <v>1382946</v>
      </c>
      <c r="BC5" s="534"/>
      <c r="BD5" s="554">
        <v>-647835</v>
      </c>
      <c r="BE5" s="553"/>
      <c r="BF5" s="554">
        <v>188716</v>
      </c>
      <c r="BG5" s="534"/>
      <c r="BH5" s="554">
        <v>854880</v>
      </c>
      <c r="BI5" s="553"/>
      <c r="BJ5" s="554">
        <v>1194230</v>
      </c>
      <c r="BK5" s="534"/>
      <c r="BL5" s="554">
        <v>286444</v>
      </c>
      <c r="BM5" s="553"/>
      <c r="BN5" s="554">
        <v>188753</v>
      </c>
      <c r="BO5" s="14"/>
      <c r="BP5" s="299">
        <v>568436</v>
      </c>
      <c r="BQ5" s="271"/>
      <c r="BR5" s="299">
        <v>1005477</v>
      </c>
      <c r="BS5" s="296"/>
      <c r="BT5" s="260">
        <v>-68233</v>
      </c>
      <c r="BU5" s="271"/>
      <c r="BV5" s="299">
        <v>364942</v>
      </c>
      <c r="BW5" s="296"/>
      <c r="BX5" s="298">
        <v>636669</v>
      </c>
      <c r="BY5" s="271"/>
      <c r="BZ5" s="299">
        <v>640535</v>
      </c>
      <c r="CA5" s="17"/>
      <c r="CB5" s="298">
        <v>1382946</v>
      </c>
      <c r="CC5" s="271"/>
      <c r="CD5" s="299">
        <v>370137</v>
      </c>
      <c r="CE5" s="296"/>
      <c r="CF5" s="298">
        <v>188716</v>
      </c>
      <c r="CG5" s="271"/>
      <c r="CH5" s="299">
        <v>93809</v>
      </c>
      <c r="CI5" s="296"/>
      <c r="CJ5" s="298">
        <f>CN5-CR5</f>
        <v>188753</v>
      </c>
      <c r="CK5" s="271"/>
      <c r="CL5" s="299">
        <f>CP5-CT5</f>
        <v>271611</v>
      </c>
      <c r="CM5" s="296"/>
      <c r="CN5" s="298">
        <v>1194230</v>
      </c>
      <c r="CO5" s="271"/>
      <c r="CP5" s="299">
        <v>276328</v>
      </c>
      <c r="CQ5" s="296"/>
      <c r="CR5" s="298">
        <v>1005477</v>
      </c>
      <c r="CS5" s="271"/>
      <c r="CT5" s="300">
        <v>4717</v>
      </c>
      <c r="CU5" s="296"/>
      <c r="CV5" s="298">
        <f>CR5-CZ5</f>
        <v>364942</v>
      </c>
      <c r="CW5" s="271"/>
      <c r="CX5" s="300">
        <f>CT5-DB5</f>
        <v>-319089</v>
      </c>
      <c r="CY5" s="296"/>
      <c r="CZ5" s="298">
        <v>640535</v>
      </c>
      <c r="DA5" s="271"/>
      <c r="DB5" s="300">
        <v>323806</v>
      </c>
      <c r="DC5" s="296"/>
      <c r="DD5" s="298">
        <v>370137</v>
      </c>
      <c r="DE5" s="271"/>
      <c r="DF5" s="300">
        <v>-1804215</v>
      </c>
      <c r="DG5" s="296"/>
      <c r="DH5" s="296"/>
      <c r="DI5" s="298">
        <v>94005</v>
      </c>
      <c r="DJ5" s="271"/>
      <c r="DK5" s="300">
        <v>-2883370</v>
      </c>
      <c r="DL5" s="298"/>
      <c r="DM5" s="298">
        <v>276132</v>
      </c>
      <c r="DN5" s="271"/>
      <c r="DO5" s="299">
        <v>1079155</v>
      </c>
      <c r="DP5" s="296"/>
      <c r="DQ5" s="296"/>
      <c r="DR5" s="298">
        <v>271415</v>
      </c>
      <c r="DS5" s="271"/>
      <c r="DT5" s="299">
        <v>358768</v>
      </c>
      <c r="DU5" s="296"/>
      <c r="DV5" s="296"/>
      <c r="DW5" s="298">
        <v>4717</v>
      </c>
      <c r="DX5" s="271"/>
      <c r="DY5" s="299">
        <v>718524</v>
      </c>
      <c r="DZ5" s="296"/>
      <c r="EA5" s="296"/>
      <c r="EB5" s="301">
        <v>-319089</v>
      </c>
      <c r="EC5" s="271"/>
      <c r="ED5" s="299">
        <v>216481</v>
      </c>
      <c r="EE5" s="296"/>
      <c r="EF5" s="298">
        <v>323806</v>
      </c>
      <c r="EG5" s="271"/>
      <c r="EH5" s="299">
        <v>502730</v>
      </c>
      <c r="EI5" s="296"/>
      <c r="EJ5" s="300">
        <v>-1804215</v>
      </c>
      <c r="EK5" s="296"/>
      <c r="EL5" s="299">
        <v>1185560</v>
      </c>
      <c r="EM5" s="296"/>
      <c r="EN5" s="300">
        <v>-2883370</v>
      </c>
      <c r="EO5" s="296"/>
      <c r="EP5" s="299">
        <v>132502</v>
      </c>
      <c r="EQ5" s="296"/>
      <c r="ER5" s="299">
        <v>1079155</v>
      </c>
      <c r="ES5" s="271"/>
      <c r="ET5" s="299">
        <v>1053058</v>
      </c>
      <c r="EU5" s="271"/>
      <c r="EV5" s="299">
        <v>358768</v>
      </c>
      <c r="EW5" s="271"/>
      <c r="EX5" s="299">
        <v>319136</v>
      </c>
      <c r="EY5" s="271"/>
      <c r="EZ5" s="299">
        <v>720387</v>
      </c>
      <c r="FA5" s="271"/>
      <c r="FB5" s="299">
        <v>733922</v>
      </c>
      <c r="FC5" s="271"/>
      <c r="FD5" s="299">
        <v>217657</v>
      </c>
      <c r="FE5" s="271"/>
      <c r="FF5" s="299">
        <v>335236</v>
      </c>
      <c r="FG5" s="271"/>
      <c r="FH5" s="299">
        <v>502730</v>
      </c>
      <c r="FI5" s="271"/>
      <c r="FJ5" s="299">
        <v>398686</v>
      </c>
      <c r="FK5" s="271"/>
      <c r="FL5" s="299">
        <v>1185560</v>
      </c>
      <c r="FM5" s="271"/>
      <c r="FN5" s="299">
        <v>1346485</v>
      </c>
      <c r="FO5" s="271"/>
      <c r="FP5" s="299">
        <v>283172</v>
      </c>
      <c r="FQ5" s="271"/>
      <c r="FR5" s="299">
        <v>220690</v>
      </c>
      <c r="FS5" s="271"/>
      <c r="FT5" s="299">
        <v>1053058</v>
      </c>
      <c r="FU5" s="261"/>
      <c r="FV5" s="299">
        <v>1264187</v>
      </c>
      <c r="FW5" s="261"/>
      <c r="FX5" s="299">
        <v>319136</v>
      </c>
      <c r="FY5" s="261"/>
      <c r="FZ5" s="299">
        <v>372305</v>
      </c>
      <c r="GA5" s="261"/>
      <c r="GB5" s="299">
        <v>733922</v>
      </c>
      <c r="GC5" s="261"/>
      <c r="GD5" s="299">
        <v>891882</v>
      </c>
      <c r="GE5" s="261"/>
      <c r="GF5" s="299">
        <v>335236</v>
      </c>
      <c r="GG5" s="261"/>
      <c r="GH5" s="299">
        <v>311084</v>
      </c>
      <c r="GI5" s="261"/>
      <c r="GJ5" s="299">
        <v>398686</v>
      </c>
      <c r="GK5" s="261"/>
      <c r="GL5" s="299">
        <v>580798</v>
      </c>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c r="IS5" s="261"/>
      <c r="IT5" s="261"/>
      <c r="IU5" s="261"/>
      <c r="IV5" s="261"/>
      <c r="IW5" s="261"/>
      <c r="IX5" s="261"/>
      <c r="IY5" s="261"/>
      <c r="IZ5" s="261"/>
      <c r="JA5" s="261"/>
      <c r="JB5" s="261"/>
      <c r="JC5" s="261"/>
      <c r="JD5" s="261"/>
      <c r="JE5" s="261"/>
      <c r="JF5" s="261"/>
      <c r="JG5" s="261"/>
      <c r="JH5" s="261"/>
      <c r="JI5" s="261"/>
      <c r="JJ5" s="261"/>
      <c r="JK5" s="261"/>
      <c r="JL5" s="261"/>
    </row>
    <row r="6" spans="1:272">
      <c r="A6" s="16" t="s">
        <v>2</v>
      </c>
      <c r="B6" s="14" t="s">
        <v>470</v>
      </c>
      <c r="C6" s="483">
        <f>'[2]1_1 '!$K$37</f>
        <v>2727603</v>
      </c>
      <c r="D6" s="271"/>
      <c r="E6" s="553">
        <f>'[2]1_1 '!$K$76</f>
        <v>2740981</v>
      </c>
      <c r="F6" s="553"/>
      <c r="G6" s="483">
        <f t="shared" si="0"/>
        <v>915322</v>
      </c>
      <c r="H6" s="271"/>
      <c r="I6" s="483">
        <f t="shared" si="0"/>
        <v>1098880</v>
      </c>
      <c r="J6" s="14"/>
      <c r="K6" s="483">
        <f>'[3]1_1 '!$K$36</f>
        <v>1812281</v>
      </c>
      <c r="L6" s="271"/>
      <c r="M6" s="553">
        <f>'[3]1_1 '!$K$75</f>
        <v>1642101</v>
      </c>
      <c r="N6" s="553"/>
      <c r="O6" s="483">
        <f>'[3]1_1  trzy m-ce'!$K$26</f>
        <v>872439</v>
      </c>
      <c r="P6" s="271"/>
      <c r="Q6" s="553">
        <f>'[3]1_1  trzy m-ce'!$K$55</f>
        <v>915557</v>
      </c>
      <c r="R6" s="553"/>
      <c r="S6" s="483">
        <v>939842</v>
      </c>
      <c r="T6" s="271"/>
      <c r="U6" s="553">
        <v>726544</v>
      </c>
      <c r="V6" s="553"/>
      <c r="W6" s="531">
        <v>4127891</v>
      </c>
      <c r="Y6" s="553">
        <v>3837860</v>
      </c>
      <c r="Z6" s="534"/>
      <c r="AA6" s="531">
        <v>1386910</v>
      </c>
      <c r="AC6" s="553">
        <v>1393647</v>
      </c>
      <c r="AD6" s="553"/>
      <c r="AE6" s="554">
        <v>2740981</v>
      </c>
      <c r="AF6" s="553"/>
      <c r="AG6" s="553">
        <v>2444213</v>
      </c>
      <c r="AH6" s="534"/>
      <c r="AI6" s="554">
        <v>1098880</v>
      </c>
      <c r="AJ6" s="553"/>
      <c r="AK6" s="553">
        <v>883714</v>
      </c>
      <c r="AL6" s="553"/>
      <c r="AM6" s="534"/>
      <c r="AN6" s="554">
        <v>1642101</v>
      </c>
      <c r="AO6" s="553"/>
      <c r="AP6" s="553">
        <v>1560499</v>
      </c>
      <c r="AQ6" s="534"/>
      <c r="AR6" s="554">
        <v>915557</v>
      </c>
      <c r="AS6" s="553"/>
      <c r="AT6" s="553">
        <v>954016</v>
      </c>
      <c r="AU6" s="534"/>
      <c r="AV6" s="554">
        <v>726544</v>
      </c>
      <c r="AW6" s="553"/>
      <c r="AX6" s="553">
        <v>606483</v>
      </c>
      <c r="AY6" s="553"/>
      <c r="AZ6" s="554">
        <v>3672005</v>
      </c>
      <c r="BA6" s="553"/>
      <c r="BB6" s="553">
        <v>3474148</v>
      </c>
      <c r="BC6" s="534"/>
      <c r="BD6" s="554">
        <v>1347284</v>
      </c>
      <c r="BF6" s="553">
        <v>1256787</v>
      </c>
      <c r="BG6" s="534"/>
      <c r="BH6" s="554">
        <v>2324721</v>
      </c>
      <c r="BI6" s="553"/>
      <c r="BJ6" s="553">
        <v>2217361</v>
      </c>
      <c r="BK6" s="534"/>
      <c r="BL6" s="554">
        <v>844391</v>
      </c>
      <c r="BN6" s="553">
        <v>722119</v>
      </c>
      <c r="BO6" s="14"/>
      <c r="BP6" s="299">
        <v>1480330</v>
      </c>
      <c r="BQ6" s="271"/>
      <c r="BR6" s="271">
        <v>1495242</v>
      </c>
      <c r="BS6" s="296"/>
      <c r="BT6" s="299">
        <v>911630</v>
      </c>
      <c r="BV6" s="271">
        <v>859154</v>
      </c>
      <c r="BW6" s="296"/>
      <c r="BX6" s="298">
        <v>568700</v>
      </c>
      <c r="BY6" s="271"/>
      <c r="BZ6" s="271">
        <v>636088</v>
      </c>
      <c r="CA6" s="15"/>
      <c r="CB6" s="298">
        <v>3474148</v>
      </c>
      <c r="CC6" s="271"/>
      <c r="CD6" s="271">
        <v>3816811</v>
      </c>
      <c r="CE6" s="296"/>
      <c r="CF6" s="298">
        <v>1256787</v>
      </c>
      <c r="CG6" s="271"/>
      <c r="CH6" s="271">
        <v>1366994</v>
      </c>
      <c r="CI6" s="296"/>
      <c r="CJ6" s="298">
        <f>CN6-CR6</f>
        <v>722119</v>
      </c>
      <c r="CK6" s="271"/>
      <c r="CL6" s="271">
        <f>CP6-CT6</f>
        <v>997687</v>
      </c>
      <c r="CM6" s="296"/>
      <c r="CN6" s="298">
        <v>2217361</v>
      </c>
      <c r="CO6" s="271"/>
      <c r="CP6" s="271">
        <v>2449817</v>
      </c>
      <c r="CQ6" s="296"/>
      <c r="CR6" s="298">
        <v>1495242</v>
      </c>
      <c r="CS6" s="271"/>
      <c r="CT6" s="271">
        <v>1452130</v>
      </c>
      <c r="CU6" s="296"/>
      <c r="CV6" s="298">
        <f>CR6-CZ6</f>
        <v>859154</v>
      </c>
      <c r="CW6" s="271"/>
      <c r="CX6" s="271">
        <f>CT6-DB6</f>
        <v>798407</v>
      </c>
      <c r="CY6" s="296"/>
      <c r="CZ6" s="298">
        <v>636088</v>
      </c>
      <c r="DA6" s="271"/>
      <c r="DB6" s="271">
        <v>653723</v>
      </c>
      <c r="DC6" s="296"/>
      <c r="DD6" s="298">
        <v>3816811</v>
      </c>
      <c r="DE6" s="271"/>
      <c r="DF6" s="271">
        <v>4175470</v>
      </c>
      <c r="DG6" s="296"/>
      <c r="DH6" s="296"/>
      <c r="DI6" s="298">
        <v>1366994</v>
      </c>
      <c r="DJ6" s="271"/>
      <c r="DK6" s="271">
        <v>1396598</v>
      </c>
      <c r="DL6" s="298"/>
      <c r="DM6" s="298">
        <v>2449817</v>
      </c>
      <c r="DN6" s="271"/>
      <c r="DO6" s="271">
        <v>2778872</v>
      </c>
      <c r="DP6" s="296"/>
      <c r="DQ6" s="296"/>
      <c r="DR6" s="298">
        <v>997687</v>
      </c>
      <c r="DS6" s="271"/>
      <c r="DT6" s="271">
        <v>1008145</v>
      </c>
      <c r="DU6" s="296"/>
      <c r="DV6" s="296"/>
      <c r="DW6" s="298">
        <v>1452130</v>
      </c>
      <c r="DX6" s="271"/>
      <c r="DY6" s="299">
        <v>1770727</v>
      </c>
      <c r="DZ6" s="296"/>
      <c r="EA6" s="296"/>
      <c r="EB6" s="298">
        <v>798407</v>
      </c>
      <c r="EC6" s="271"/>
      <c r="ED6" s="299">
        <v>979049</v>
      </c>
      <c r="EE6" s="296"/>
      <c r="EF6" s="298">
        <v>653723</v>
      </c>
      <c r="EG6" s="271"/>
      <c r="EH6" s="299">
        <v>791678</v>
      </c>
      <c r="EI6" s="296"/>
      <c r="EJ6" s="299">
        <v>4175470</v>
      </c>
      <c r="EK6" s="296"/>
      <c r="EL6" s="299">
        <v>3089592</v>
      </c>
      <c r="EM6" s="296"/>
      <c r="EN6" s="299">
        <v>1396598</v>
      </c>
      <c r="EO6" s="296"/>
      <c r="EP6" s="299">
        <v>1079388</v>
      </c>
      <c r="EQ6" s="296"/>
      <c r="ER6" s="299">
        <v>2778872</v>
      </c>
      <c r="ES6" s="271"/>
      <c r="ET6" s="299">
        <v>2010204</v>
      </c>
      <c r="EU6" s="271"/>
      <c r="EV6" s="299">
        <v>1008145</v>
      </c>
      <c r="EW6" s="271"/>
      <c r="EX6" s="299">
        <v>760127</v>
      </c>
      <c r="EY6" s="271"/>
      <c r="EZ6" s="299">
        <v>1770727</v>
      </c>
      <c r="FA6" s="271"/>
      <c r="FB6" s="299">
        <v>1250077</v>
      </c>
      <c r="FC6" s="271"/>
      <c r="FD6" s="299">
        <v>979049</v>
      </c>
      <c r="FE6" s="271"/>
      <c r="FF6" s="299">
        <v>684767</v>
      </c>
      <c r="FG6" s="271"/>
      <c r="FH6" s="299">
        <v>791678</v>
      </c>
      <c r="FI6" s="271"/>
      <c r="FJ6" s="299">
        <v>565310</v>
      </c>
      <c r="FK6" s="271"/>
      <c r="FL6" s="299">
        <v>3089592</v>
      </c>
      <c r="FM6" s="302"/>
      <c r="FN6" s="299">
        <v>3779555</v>
      </c>
      <c r="FO6" s="302"/>
      <c r="FP6" s="299">
        <v>1079388</v>
      </c>
      <c r="FQ6" s="302"/>
      <c r="FR6" s="299">
        <v>1411162</v>
      </c>
      <c r="FS6" s="271"/>
      <c r="FT6" s="299">
        <v>2010204</v>
      </c>
      <c r="FU6" s="261"/>
      <c r="FV6" s="299">
        <v>2368393</v>
      </c>
      <c r="FW6" s="261"/>
      <c r="FX6" s="299">
        <v>760127</v>
      </c>
      <c r="FY6" s="261"/>
      <c r="FZ6" s="299">
        <v>1018451</v>
      </c>
      <c r="GA6" s="261"/>
      <c r="GB6" s="299">
        <v>1250077</v>
      </c>
      <c r="GC6" s="261"/>
      <c r="GD6" s="299">
        <v>1349942</v>
      </c>
      <c r="GE6" s="261"/>
      <c r="GF6" s="299">
        <v>684767</v>
      </c>
      <c r="GG6" s="261"/>
      <c r="GH6" s="299">
        <v>809087</v>
      </c>
      <c r="GI6" s="261"/>
      <c r="GJ6" s="299">
        <v>565310</v>
      </c>
      <c r="GK6" s="261"/>
      <c r="GL6" s="299">
        <v>540855</v>
      </c>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c r="IS6" s="261"/>
      <c r="IT6" s="261"/>
      <c r="IU6" s="261"/>
      <c r="IV6" s="261"/>
      <c r="IW6" s="261"/>
      <c r="IX6" s="261"/>
      <c r="IY6" s="261"/>
      <c r="IZ6" s="261"/>
      <c r="JA6" s="261"/>
      <c r="JB6" s="261"/>
      <c r="JC6" s="261"/>
      <c r="JD6" s="261"/>
      <c r="JE6" s="261"/>
      <c r="JF6" s="261"/>
      <c r="JG6" s="261"/>
      <c r="JH6" s="261"/>
      <c r="JI6" s="261"/>
      <c r="JJ6" s="261"/>
      <c r="JK6" s="261"/>
      <c r="JL6" s="261"/>
    </row>
    <row r="7" spans="1:272">
      <c r="A7" s="19" t="s">
        <v>136</v>
      </c>
      <c r="B7" s="20"/>
      <c r="C7" s="559">
        <v>2.5299999999999998</v>
      </c>
      <c r="D7" s="304"/>
      <c r="E7" s="242">
        <f>AE7</f>
        <v>2.83</v>
      </c>
      <c r="F7" s="245"/>
      <c r="G7" s="559">
        <f>C7</f>
        <v>2.5299999999999998</v>
      </c>
      <c r="H7" s="304"/>
      <c r="I7" s="559">
        <f>E7</f>
        <v>2.83</v>
      </c>
      <c r="J7" s="20"/>
      <c r="K7" s="559">
        <v>2.66</v>
      </c>
      <c r="L7" s="304"/>
      <c r="M7" s="242">
        <v>2.6</v>
      </c>
      <c r="N7" s="245"/>
      <c r="O7" s="559">
        <f>K7</f>
        <v>2.66</v>
      </c>
      <c r="P7" s="304"/>
      <c r="Q7" s="242">
        <f>M7</f>
        <v>2.6</v>
      </c>
      <c r="R7" s="245"/>
      <c r="S7" s="559">
        <v>3.27</v>
      </c>
      <c r="T7" s="304"/>
      <c r="U7" s="242">
        <v>2.74</v>
      </c>
      <c r="V7" s="245"/>
      <c r="W7" s="574">
        <v>2.81</v>
      </c>
      <c r="X7" s="555"/>
      <c r="Y7" s="242">
        <v>2.4500000000000002</v>
      </c>
      <c r="Z7" s="534"/>
      <c r="AA7" s="574">
        <v>2.81</v>
      </c>
      <c r="AB7" s="555"/>
      <c r="AC7" s="242">
        <v>2.4500000000000002</v>
      </c>
      <c r="AD7" s="245"/>
      <c r="AE7" s="728">
        <v>2.83</v>
      </c>
      <c r="AF7" s="555"/>
      <c r="AG7" s="242">
        <v>2.2400000000000002</v>
      </c>
      <c r="AH7" s="534"/>
      <c r="AI7" s="728">
        <v>2.83</v>
      </c>
      <c r="AJ7" s="555"/>
      <c r="AK7" s="242">
        <v>2.2400000000000002</v>
      </c>
      <c r="AL7" s="245"/>
      <c r="AM7" s="534"/>
      <c r="AN7" s="728">
        <v>2.6</v>
      </c>
      <c r="AO7" s="555"/>
      <c r="AP7" s="242">
        <v>2.2999999999999998</v>
      </c>
      <c r="AQ7" s="534"/>
      <c r="AR7" s="728">
        <v>2.6</v>
      </c>
      <c r="AS7" s="555"/>
      <c r="AT7" s="242">
        <v>2.2999999999999998</v>
      </c>
      <c r="AU7" s="534"/>
      <c r="AV7" s="728">
        <v>2.74</v>
      </c>
      <c r="AW7" s="555"/>
      <c r="AX7" s="242">
        <v>2.2799999999999998</v>
      </c>
      <c r="AY7" s="245"/>
      <c r="AZ7" s="242">
        <v>2.54</v>
      </c>
      <c r="BA7" s="555"/>
      <c r="BB7" s="560">
        <v>2.2400000000000002</v>
      </c>
      <c r="BC7" s="534"/>
      <c r="BD7" s="242">
        <v>2.54</v>
      </c>
      <c r="BE7" s="555"/>
      <c r="BF7" s="242">
        <v>2.2400000000000002</v>
      </c>
      <c r="BG7" s="534"/>
      <c r="BH7" s="242">
        <v>2.2400000000000002</v>
      </c>
      <c r="BI7" s="555"/>
      <c r="BJ7" s="242">
        <v>2.11</v>
      </c>
      <c r="BK7" s="534"/>
      <c r="BL7" s="242">
        <v>2.2400000000000002</v>
      </c>
      <c r="BM7" s="555"/>
      <c r="BN7" s="242">
        <v>2.11</v>
      </c>
      <c r="BO7" s="14"/>
      <c r="BP7" s="305">
        <v>2.2999999999999998</v>
      </c>
      <c r="BQ7" s="304"/>
      <c r="BR7" s="305">
        <v>2.17</v>
      </c>
      <c r="BS7" s="296"/>
      <c r="BT7" s="305">
        <v>2.2999999999999998</v>
      </c>
      <c r="BU7" s="304"/>
      <c r="BV7" s="305">
        <v>2.17</v>
      </c>
      <c r="BW7" s="296"/>
      <c r="BX7" s="303">
        <v>2.2799999999999998</v>
      </c>
      <c r="BY7" s="304"/>
      <c r="BZ7" s="305">
        <v>2.31</v>
      </c>
      <c r="CA7" s="18"/>
      <c r="CB7" s="303">
        <v>2.27</v>
      </c>
      <c r="CC7" s="304"/>
      <c r="CD7" s="305">
        <v>2.31</v>
      </c>
      <c r="CE7" s="306"/>
      <c r="CF7" s="303">
        <v>2.27</v>
      </c>
      <c r="CG7" s="304"/>
      <c r="CH7" s="305">
        <v>2.31</v>
      </c>
      <c r="CI7" s="296"/>
      <c r="CJ7" s="303">
        <f>CN7</f>
        <v>2.1098068375608405</v>
      </c>
      <c r="CK7" s="304"/>
      <c r="CL7" s="305">
        <f>CP7</f>
        <v>2.64</v>
      </c>
      <c r="CM7" s="306"/>
      <c r="CN7" s="303">
        <v>2.1098068375608405</v>
      </c>
      <c r="CO7" s="304"/>
      <c r="CP7" s="305">
        <v>2.64</v>
      </c>
      <c r="CQ7" s="296"/>
      <c r="CR7" s="303">
        <v>2.17</v>
      </c>
      <c r="CS7" s="304"/>
      <c r="CT7" s="305">
        <f>DW7</f>
        <v>2.577</v>
      </c>
      <c r="CU7" s="306"/>
      <c r="CV7" s="303">
        <f>CR7</f>
        <v>2.17</v>
      </c>
      <c r="CW7" s="304"/>
      <c r="CX7" s="305">
        <f>CT7</f>
        <v>2.577</v>
      </c>
      <c r="CY7" s="306"/>
      <c r="CZ7" s="303">
        <v>2.31</v>
      </c>
      <c r="DA7" s="304"/>
      <c r="DB7" s="305">
        <v>2.3199999999999998</v>
      </c>
      <c r="DC7" s="306"/>
      <c r="DD7" s="303">
        <v>2.3199999999999998</v>
      </c>
      <c r="DE7" s="304"/>
      <c r="DF7" s="305">
        <v>2.2000000000000002</v>
      </c>
      <c r="DG7" s="306"/>
      <c r="DH7" s="306"/>
      <c r="DI7" s="303">
        <v>2.3199999999999998</v>
      </c>
      <c r="DJ7" s="304"/>
      <c r="DK7" s="305">
        <v>2.2000000000000002</v>
      </c>
      <c r="DL7" s="307"/>
      <c r="DM7" s="303">
        <v>2.64</v>
      </c>
      <c r="DN7" s="304"/>
      <c r="DO7" s="305">
        <v>1.97</v>
      </c>
      <c r="DP7" s="306"/>
      <c r="DQ7" s="306"/>
      <c r="DR7" s="303">
        <v>2.64</v>
      </c>
      <c r="DS7" s="304"/>
      <c r="DT7" s="305">
        <v>1.97</v>
      </c>
      <c r="DU7" s="306"/>
      <c r="DV7" s="306"/>
      <c r="DW7" s="303">
        <v>2.577</v>
      </c>
      <c r="DX7" s="304"/>
      <c r="DY7" s="305">
        <v>1.97</v>
      </c>
      <c r="DZ7" s="306"/>
      <c r="EA7" s="306"/>
      <c r="EB7" s="303">
        <v>2.577</v>
      </c>
      <c r="EC7" s="304"/>
      <c r="ED7" s="305">
        <v>1.97</v>
      </c>
      <c r="EE7" s="306"/>
      <c r="EF7" s="303">
        <v>2.5</v>
      </c>
      <c r="EG7" s="304"/>
      <c r="EH7" s="305">
        <v>1.91</v>
      </c>
      <c r="EI7" s="306"/>
      <c r="EJ7" s="305">
        <v>2.2000000000000002</v>
      </c>
      <c r="EK7" s="302"/>
      <c r="EL7" s="305">
        <v>1.8</v>
      </c>
      <c r="EM7" s="296"/>
      <c r="EN7" s="305">
        <v>2.2000000000000002</v>
      </c>
      <c r="EO7" s="296"/>
      <c r="EP7" s="305">
        <v>1.8</v>
      </c>
      <c r="EQ7" s="296"/>
      <c r="ER7" s="305">
        <v>1.97</v>
      </c>
      <c r="ES7" s="304"/>
      <c r="ET7" s="305">
        <v>1.73</v>
      </c>
      <c r="EU7" s="304"/>
      <c r="EV7" s="305">
        <v>1.97</v>
      </c>
      <c r="EW7" s="304"/>
      <c r="EX7" s="305">
        <v>1.73</v>
      </c>
      <c r="EY7" s="304"/>
      <c r="EZ7" s="305">
        <v>1.9349940723994377</v>
      </c>
      <c r="FA7" s="304"/>
      <c r="FB7" s="305">
        <v>1.68</v>
      </c>
      <c r="FC7" s="304"/>
      <c r="FD7" s="305">
        <v>1.9349940723994377</v>
      </c>
      <c r="FE7" s="304"/>
      <c r="FF7" s="305">
        <v>1.68</v>
      </c>
      <c r="FG7" s="304"/>
      <c r="FH7" s="305">
        <v>1.91</v>
      </c>
      <c r="FI7" s="304"/>
      <c r="FJ7" s="305">
        <v>1.68</v>
      </c>
      <c r="FK7" s="304"/>
      <c r="FL7" s="305">
        <v>1.85</v>
      </c>
      <c r="FM7" s="304"/>
      <c r="FN7" s="305">
        <v>1.43</v>
      </c>
      <c r="FO7" s="304"/>
      <c r="FP7" s="305">
        <v>1.85</v>
      </c>
      <c r="FQ7" s="304"/>
      <c r="FR7" s="305">
        <v>1.43</v>
      </c>
      <c r="FS7" s="302"/>
      <c r="FT7" s="305">
        <v>1.7279887062185715</v>
      </c>
      <c r="FU7" s="261"/>
      <c r="FV7" s="305">
        <v>1.1851646020713575</v>
      </c>
      <c r="FW7" s="261"/>
      <c r="FX7" s="305">
        <v>1.7279887062185715</v>
      </c>
      <c r="FY7" s="261"/>
      <c r="FZ7" s="305">
        <v>1.1851646020713575</v>
      </c>
      <c r="GA7" s="261"/>
      <c r="GB7" s="305">
        <v>1.68</v>
      </c>
      <c r="GC7" s="261"/>
      <c r="GD7" s="305">
        <v>1.31</v>
      </c>
      <c r="GE7" s="261"/>
      <c r="GF7" s="305">
        <v>1.68</v>
      </c>
      <c r="GG7" s="261"/>
      <c r="GH7" s="305">
        <v>1.31</v>
      </c>
      <c r="GI7" s="261"/>
      <c r="GJ7" s="305">
        <v>1.68</v>
      </c>
      <c r="GK7" s="261"/>
      <c r="GL7" s="305">
        <v>1.33</v>
      </c>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c r="JE7" s="261"/>
      <c r="JF7" s="261"/>
      <c r="JG7" s="261"/>
      <c r="JH7" s="261"/>
      <c r="JI7" s="261"/>
      <c r="JJ7" s="261"/>
      <c r="JK7" s="261"/>
      <c r="JL7" s="261"/>
    </row>
    <row r="8" spans="1:272">
      <c r="A8" s="7"/>
      <c r="B8" s="21"/>
      <c r="C8" s="524"/>
      <c r="D8" s="304"/>
      <c r="E8" s="533"/>
      <c r="F8" s="533"/>
      <c r="G8" s="524"/>
      <c r="H8" s="304"/>
      <c r="I8" s="533"/>
      <c r="J8" s="21"/>
      <c r="K8" s="524"/>
      <c r="L8" s="304"/>
      <c r="M8" s="533"/>
      <c r="N8" s="533"/>
      <c r="O8" s="524"/>
      <c r="P8" s="304"/>
      <c r="Q8" s="533"/>
      <c r="R8" s="533"/>
      <c r="S8" s="524"/>
      <c r="T8" s="304"/>
      <c r="U8" s="533"/>
      <c r="V8" s="533"/>
      <c r="W8" s="533"/>
      <c r="X8" s="555"/>
      <c r="Y8" s="533"/>
      <c r="Z8" s="533"/>
      <c r="AA8" s="533"/>
      <c r="AB8" s="555"/>
      <c r="AC8" s="564"/>
      <c r="AD8" s="533"/>
      <c r="AE8" s="533"/>
      <c r="AF8" s="555"/>
      <c r="AG8" s="533"/>
      <c r="AH8" s="533"/>
      <c r="AI8" s="533"/>
      <c r="AJ8" s="555"/>
      <c r="AK8" s="533"/>
      <c r="AL8" s="533"/>
      <c r="AM8" s="533"/>
      <c r="AN8" s="533"/>
      <c r="AO8" s="555"/>
      <c r="AP8" s="533"/>
      <c r="AQ8" s="533"/>
      <c r="AR8" s="533"/>
      <c r="AS8" s="555"/>
      <c r="AT8" s="533"/>
      <c r="AU8" s="533"/>
      <c r="AV8" s="533"/>
      <c r="AW8" s="555"/>
      <c r="AX8" s="533"/>
      <c r="AY8" s="533"/>
      <c r="AZ8" s="533"/>
      <c r="BA8" s="555"/>
      <c r="BB8" s="533"/>
      <c r="BC8" s="533"/>
      <c r="BD8" s="533"/>
      <c r="BE8" s="555"/>
      <c r="BF8" s="533"/>
      <c r="BG8" s="533"/>
      <c r="BH8" s="533"/>
      <c r="BI8" s="555"/>
      <c r="BJ8" s="533"/>
      <c r="BK8" s="533"/>
      <c r="BL8" s="533"/>
      <c r="BM8" s="555"/>
      <c r="BN8" s="533"/>
      <c r="BO8" s="21"/>
      <c r="BP8" s="308"/>
      <c r="BQ8" s="304"/>
      <c r="BR8" s="308"/>
      <c r="BS8" s="308"/>
      <c r="BT8" s="308"/>
      <c r="BU8" s="304"/>
      <c r="BV8" s="308"/>
      <c r="BW8" s="308"/>
      <c r="BX8" s="308"/>
      <c r="BY8" s="304"/>
      <c r="BZ8" s="308"/>
      <c r="CA8" s="21"/>
      <c r="CB8" s="308"/>
      <c r="CC8" s="304"/>
      <c r="CD8" s="308"/>
      <c r="CE8" s="308"/>
      <c r="CF8" s="308"/>
      <c r="CG8" s="304"/>
      <c r="CH8" s="308"/>
      <c r="CI8" s="308"/>
      <c r="CJ8" s="308"/>
      <c r="CK8" s="304"/>
      <c r="CL8" s="308"/>
      <c r="CM8" s="308"/>
      <c r="CN8" s="308"/>
      <c r="CO8" s="304"/>
      <c r="CP8" s="308"/>
      <c r="CQ8" s="308"/>
      <c r="CR8" s="308"/>
      <c r="CS8" s="304"/>
      <c r="CT8" s="308"/>
      <c r="CU8" s="308"/>
      <c r="CV8" s="308"/>
      <c r="CW8" s="304"/>
      <c r="CX8" s="308"/>
      <c r="CY8" s="308"/>
      <c r="CZ8" s="308"/>
      <c r="DA8" s="304"/>
      <c r="DB8" s="308"/>
      <c r="DC8" s="308"/>
      <c r="DD8" s="308"/>
      <c r="DE8" s="304"/>
      <c r="DF8" s="308"/>
      <c r="DG8" s="308"/>
      <c r="DH8" s="308"/>
      <c r="DI8" s="308"/>
      <c r="DJ8" s="304"/>
      <c r="DK8" s="308"/>
      <c r="DL8" s="308"/>
      <c r="DM8" s="308"/>
      <c r="DN8" s="304"/>
      <c r="DO8" s="308"/>
      <c r="DP8" s="308"/>
      <c r="DQ8" s="308"/>
      <c r="DR8" s="308"/>
      <c r="DS8" s="304"/>
      <c r="DT8" s="308"/>
      <c r="DU8" s="308"/>
      <c r="DV8" s="308"/>
      <c r="DW8" s="308"/>
      <c r="DX8" s="304"/>
      <c r="DY8" s="308"/>
      <c r="DZ8" s="308"/>
      <c r="EA8" s="308"/>
      <c r="EB8" s="308"/>
      <c r="EC8" s="304"/>
      <c r="ED8" s="308"/>
      <c r="EE8" s="308"/>
      <c r="EF8" s="308"/>
      <c r="EG8" s="304"/>
      <c r="EH8" s="308"/>
      <c r="EI8" s="308"/>
      <c r="EJ8" s="308"/>
      <c r="EK8" s="296"/>
      <c r="EL8" s="308"/>
      <c r="EM8" s="296"/>
      <c r="EN8" s="308"/>
      <c r="EO8" s="296"/>
      <c r="EP8" s="308"/>
      <c r="EQ8" s="296"/>
      <c r="ER8" s="308"/>
      <c r="ES8" s="304"/>
      <c r="ET8" s="308"/>
      <c r="EU8" s="304"/>
      <c r="EV8" s="308"/>
      <c r="EW8" s="304"/>
      <c r="EX8" s="308"/>
      <c r="EY8" s="304"/>
      <c r="EZ8" s="308"/>
      <c r="FA8" s="304"/>
      <c r="FB8" s="308"/>
      <c r="FC8" s="304"/>
      <c r="FD8" s="308"/>
      <c r="FE8" s="304"/>
      <c r="FF8" s="308"/>
      <c r="FG8" s="304"/>
      <c r="FH8" s="308"/>
      <c r="FI8" s="304"/>
      <c r="FJ8" s="308"/>
      <c r="FK8" s="304"/>
      <c r="FL8" s="309"/>
      <c r="FM8" s="304"/>
      <c r="FN8" s="309"/>
      <c r="FO8" s="304"/>
      <c r="FP8" s="309"/>
      <c r="FQ8" s="304"/>
      <c r="FR8" s="309"/>
      <c r="FS8" s="304"/>
      <c r="FT8" s="309"/>
      <c r="FU8" s="261"/>
      <c r="FV8" s="309"/>
      <c r="FW8" s="261"/>
      <c r="FX8" s="309"/>
      <c r="FY8" s="261"/>
      <c r="FZ8" s="309"/>
      <c r="GA8" s="261"/>
      <c r="GB8" s="309"/>
      <c r="GC8" s="261"/>
      <c r="GD8" s="309"/>
      <c r="GE8" s="261"/>
      <c r="GF8" s="309"/>
      <c r="GG8" s="261"/>
      <c r="GH8" s="309"/>
      <c r="GI8" s="261"/>
      <c r="GJ8" s="309"/>
      <c r="GK8" s="261"/>
      <c r="GL8" s="309"/>
      <c r="GM8" s="261"/>
      <c r="GN8" s="261"/>
      <c r="GO8" s="261"/>
      <c r="GP8" s="261"/>
      <c r="GQ8" s="261"/>
      <c r="GR8" s="261"/>
      <c r="GS8" s="261"/>
      <c r="GT8" s="261"/>
      <c r="GU8" s="261"/>
      <c r="GV8" s="261"/>
      <c r="GW8" s="261"/>
      <c r="GX8" s="261"/>
      <c r="GY8" s="261"/>
      <c r="GZ8" s="261"/>
      <c r="HA8" s="261"/>
      <c r="HB8" s="261"/>
      <c r="HC8" s="261"/>
      <c r="HD8" s="261"/>
      <c r="HE8" s="261"/>
      <c r="HF8" s="261"/>
      <c r="HG8" s="261"/>
      <c r="HH8" s="261"/>
      <c r="HI8" s="261"/>
      <c r="HJ8" s="261"/>
      <c r="HK8" s="261"/>
      <c r="HL8" s="261"/>
      <c r="HM8" s="261"/>
      <c r="HN8" s="261"/>
      <c r="HO8" s="261"/>
      <c r="HP8" s="261"/>
      <c r="HQ8" s="261"/>
      <c r="HR8" s="261"/>
      <c r="HS8" s="261"/>
      <c r="HT8" s="261"/>
      <c r="HU8" s="261"/>
      <c r="HV8" s="261"/>
      <c r="HW8" s="261"/>
      <c r="HX8" s="261"/>
      <c r="HY8" s="261"/>
      <c r="HZ8" s="261"/>
      <c r="IA8" s="261"/>
      <c r="IB8" s="261"/>
      <c r="IC8" s="261"/>
      <c r="ID8" s="261"/>
      <c r="IE8" s="261"/>
      <c r="IF8" s="261"/>
      <c r="IG8" s="261"/>
      <c r="IH8" s="261"/>
      <c r="II8" s="261"/>
      <c r="IJ8" s="261"/>
      <c r="IK8" s="261"/>
      <c r="IL8" s="261"/>
      <c r="IM8" s="261"/>
      <c r="IN8" s="261"/>
      <c r="IO8" s="261"/>
      <c r="IP8" s="261"/>
      <c r="IQ8" s="261"/>
      <c r="IR8" s="261"/>
      <c r="IS8" s="261"/>
      <c r="IT8" s="261"/>
      <c r="IU8" s="261"/>
      <c r="IV8" s="261"/>
      <c r="IW8" s="261"/>
      <c r="IX8" s="261"/>
      <c r="IY8" s="261"/>
      <c r="IZ8" s="261"/>
      <c r="JA8" s="261"/>
      <c r="JB8" s="261"/>
      <c r="JC8" s="261"/>
      <c r="JD8" s="261"/>
      <c r="JE8" s="261"/>
      <c r="JF8" s="261"/>
      <c r="JG8" s="261"/>
      <c r="JH8" s="261"/>
      <c r="JI8" s="261"/>
      <c r="JJ8" s="261"/>
      <c r="JK8" s="261"/>
      <c r="JL8" s="261"/>
    </row>
    <row r="9" spans="1:272">
      <c r="A9" s="7"/>
      <c r="B9" s="21"/>
      <c r="C9" s="524"/>
      <c r="D9" s="292"/>
      <c r="E9" s="533"/>
      <c r="F9" s="533"/>
      <c r="G9" s="524"/>
      <c r="H9" s="292"/>
      <c r="I9" s="533"/>
      <c r="J9" s="21"/>
      <c r="K9" s="524"/>
      <c r="L9" s="292"/>
      <c r="M9" s="533"/>
      <c r="N9" s="533"/>
      <c r="O9" s="524"/>
      <c r="P9" s="292"/>
      <c r="Q9" s="533"/>
      <c r="R9" s="533"/>
      <c r="S9" s="524"/>
      <c r="T9" s="292"/>
      <c r="U9" s="533"/>
      <c r="V9" s="533"/>
      <c r="W9" s="533"/>
      <c r="X9" s="552"/>
      <c r="Y9" s="533"/>
      <c r="Z9" s="533"/>
      <c r="AA9" s="533"/>
      <c r="AB9" s="552"/>
      <c r="AC9" s="564"/>
      <c r="AD9" s="533"/>
      <c r="AE9" s="533"/>
      <c r="AF9" s="552"/>
      <c r="AG9" s="533"/>
      <c r="AH9" s="533"/>
      <c r="AI9" s="533"/>
      <c r="AJ9" s="552"/>
      <c r="AK9" s="533"/>
      <c r="AL9" s="533"/>
      <c r="AM9" s="533"/>
      <c r="AN9" s="533"/>
      <c r="AO9" s="552"/>
      <c r="AP9" s="533"/>
      <c r="AQ9" s="533"/>
      <c r="AR9" s="533"/>
      <c r="AS9" s="552"/>
      <c r="AT9" s="533"/>
      <c r="AU9" s="533"/>
      <c r="AV9" s="533"/>
      <c r="AW9" s="552"/>
      <c r="AX9" s="533"/>
      <c r="AY9" s="533"/>
      <c r="AZ9" s="533"/>
      <c r="BA9" s="552"/>
      <c r="BB9" s="533"/>
      <c r="BC9" s="533"/>
      <c r="BD9" s="533"/>
      <c r="BE9" s="552"/>
      <c r="BF9" s="533"/>
      <c r="BG9" s="533"/>
      <c r="BH9" s="533"/>
      <c r="BI9" s="552"/>
      <c r="BJ9" s="533"/>
      <c r="BK9" s="533"/>
      <c r="BL9" s="533"/>
      <c r="BM9" s="552"/>
      <c r="BN9" s="533"/>
      <c r="BO9" s="21"/>
      <c r="BP9" s="308"/>
      <c r="BQ9" s="292"/>
      <c r="BR9" s="308"/>
      <c r="BS9" s="308"/>
      <c r="BT9" s="308"/>
      <c r="BU9" s="292"/>
      <c r="BV9" s="308"/>
      <c r="BW9" s="308"/>
      <c r="BX9" s="308"/>
      <c r="BY9" s="292"/>
      <c r="BZ9" s="308"/>
      <c r="CA9" s="21"/>
      <c r="CB9" s="308"/>
      <c r="CC9" s="292"/>
      <c r="CD9" s="308"/>
      <c r="CE9" s="308"/>
      <c r="CF9" s="308"/>
      <c r="CG9" s="292"/>
      <c r="CH9" s="308"/>
      <c r="CI9" s="308"/>
      <c r="CJ9" s="308"/>
      <c r="CK9" s="292"/>
      <c r="CL9" s="308"/>
      <c r="CM9" s="308"/>
      <c r="CN9" s="308"/>
      <c r="CO9" s="292"/>
      <c r="CP9" s="308"/>
      <c r="CQ9" s="308"/>
      <c r="CR9" s="308"/>
      <c r="CS9" s="292"/>
      <c r="CT9" s="308"/>
      <c r="CU9" s="308"/>
      <c r="CV9" s="308"/>
      <c r="CW9" s="292"/>
      <c r="CX9" s="308"/>
      <c r="CY9" s="308"/>
      <c r="CZ9" s="308"/>
      <c r="DA9" s="292"/>
      <c r="DB9" s="308"/>
      <c r="DC9" s="308"/>
      <c r="DD9" s="308"/>
      <c r="DE9" s="292"/>
      <c r="DF9" s="308"/>
      <c r="DG9" s="308"/>
      <c r="DH9" s="308"/>
      <c r="DI9" s="308"/>
      <c r="DJ9" s="292"/>
      <c r="DK9" s="308"/>
      <c r="DL9" s="308"/>
      <c r="DM9" s="308"/>
      <c r="DN9" s="292"/>
      <c r="DO9" s="308"/>
      <c r="DP9" s="308"/>
      <c r="DQ9" s="308"/>
      <c r="DR9" s="308"/>
      <c r="DS9" s="292"/>
      <c r="DT9" s="308"/>
      <c r="DU9" s="308"/>
      <c r="DV9" s="308"/>
      <c r="DW9" s="308"/>
      <c r="DX9" s="292"/>
      <c r="DY9" s="308"/>
      <c r="DZ9" s="308"/>
      <c r="EA9" s="308"/>
      <c r="EB9" s="308"/>
      <c r="EC9" s="292"/>
      <c r="ED9" s="308"/>
      <c r="EE9" s="308"/>
      <c r="EF9" s="308"/>
      <c r="EG9" s="292"/>
      <c r="EH9" s="308"/>
      <c r="EI9" s="308"/>
      <c r="EJ9" s="308"/>
      <c r="EK9" s="296"/>
      <c r="EL9" s="308"/>
      <c r="EM9" s="296"/>
      <c r="EN9" s="308"/>
      <c r="EO9" s="296"/>
      <c r="EP9" s="308"/>
      <c r="EQ9" s="296"/>
      <c r="ER9" s="308"/>
      <c r="ES9" s="292"/>
      <c r="ET9" s="308"/>
      <c r="EU9" s="292"/>
      <c r="EV9" s="308"/>
      <c r="EW9" s="292"/>
      <c r="EX9" s="308"/>
      <c r="EY9" s="292"/>
      <c r="EZ9" s="308"/>
      <c r="FA9" s="292"/>
      <c r="FB9" s="308"/>
      <c r="FC9" s="292"/>
      <c r="FD9" s="308"/>
      <c r="FE9" s="292"/>
      <c r="FF9" s="308"/>
      <c r="FG9" s="292"/>
      <c r="FH9" s="308"/>
      <c r="FI9" s="292"/>
      <c r="FJ9" s="308"/>
      <c r="FK9" s="292"/>
      <c r="FL9" s="309"/>
      <c r="FM9" s="292"/>
      <c r="FN9" s="309"/>
      <c r="FO9" s="292"/>
      <c r="FP9" s="309"/>
      <c r="FQ9" s="292"/>
      <c r="FR9" s="309"/>
      <c r="FS9" s="304"/>
      <c r="FT9" s="309"/>
      <c r="FU9" s="261"/>
      <c r="FV9" s="309"/>
      <c r="FW9" s="261"/>
      <c r="FX9" s="309"/>
      <c r="FY9" s="261"/>
      <c r="FZ9" s="309"/>
      <c r="GA9" s="261"/>
      <c r="GB9" s="309"/>
      <c r="GC9" s="261"/>
      <c r="GD9" s="309"/>
      <c r="GE9" s="261"/>
      <c r="GF9" s="309"/>
      <c r="GG9" s="261"/>
      <c r="GH9" s="309"/>
      <c r="GI9" s="261"/>
      <c r="GJ9" s="309"/>
      <c r="GK9" s="261"/>
      <c r="GL9" s="309"/>
      <c r="GM9" s="261"/>
      <c r="GN9" s="261"/>
      <c r="GO9" s="261"/>
      <c r="GP9" s="261"/>
      <c r="GQ9" s="261"/>
      <c r="GR9" s="261"/>
      <c r="GS9" s="261"/>
      <c r="GT9" s="261"/>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c r="JC9" s="261"/>
      <c r="JD9" s="261"/>
      <c r="JE9" s="261"/>
      <c r="JF9" s="261"/>
      <c r="JG9" s="261"/>
      <c r="JH9" s="261"/>
      <c r="JI9" s="261"/>
      <c r="JJ9" s="261"/>
      <c r="JK9" s="261"/>
      <c r="JL9" s="261"/>
    </row>
    <row r="10" spans="1:272">
      <c r="A10" s="16"/>
      <c r="B10" s="14"/>
      <c r="C10" s="99"/>
      <c r="D10" s="310"/>
      <c r="E10" s="534"/>
      <c r="F10" s="534"/>
      <c r="G10" s="99"/>
      <c r="H10" s="310"/>
      <c r="I10" s="534"/>
      <c r="J10" s="14"/>
      <c r="K10" s="99"/>
      <c r="L10" s="310"/>
      <c r="M10" s="534"/>
      <c r="N10" s="534"/>
      <c r="O10" s="99"/>
      <c r="P10" s="310"/>
      <c r="Q10" s="534"/>
      <c r="R10" s="534"/>
      <c r="S10" s="99"/>
      <c r="T10" s="310"/>
      <c r="U10" s="534"/>
      <c r="V10" s="534"/>
      <c r="W10" s="534"/>
      <c r="X10" s="556"/>
      <c r="Y10" s="534"/>
      <c r="Z10" s="534"/>
      <c r="AA10" s="534"/>
      <c r="AB10" s="556"/>
      <c r="AC10" s="565"/>
      <c r="AD10" s="534"/>
      <c r="AE10" s="534"/>
      <c r="AF10" s="556"/>
      <c r="AG10" s="534"/>
      <c r="AH10" s="534"/>
      <c r="AI10" s="534"/>
      <c r="AJ10" s="556"/>
      <c r="AK10" s="534"/>
      <c r="AL10" s="534"/>
      <c r="AM10" s="534"/>
      <c r="AN10" s="534"/>
      <c r="AO10" s="556"/>
      <c r="AP10" s="534"/>
      <c r="AQ10" s="534"/>
      <c r="AR10" s="534"/>
      <c r="AS10" s="556"/>
      <c r="AT10" s="534"/>
      <c r="AU10" s="534"/>
      <c r="AV10" s="534"/>
      <c r="AW10" s="556"/>
      <c r="AX10" s="534"/>
      <c r="AY10" s="534"/>
      <c r="AZ10" s="534"/>
      <c r="BA10" s="556"/>
      <c r="BB10" s="534"/>
      <c r="BC10" s="534"/>
      <c r="BD10" s="534"/>
      <c r="BE10" s="556"/>
      <c r="BF10" s="534"/>
      <c r="BG10" s="534"/>
      <c r="BH10" s="534"/>
      <c r="BI10" s="556"/>
      <c r="BJ10" s="534"/>
      <c r="BK10" s="534"/>
      <c r="BL10" s="534"/>
      <c r="BM10" s="556"/>
      <c r="BN10" s="534"/>
      <c r="BO10" s="14"/>
      <c r="BP10" s="296"/>
      <c r="BQ10" s="310"/>
      <c r="BR10" s="296"/>
      <c r="BS10" s="296"/>
      <c r="BT10" s="296"/>
      <c r="BU10" s="310"/>
      <c r="BV10" s="296"/>
      <c r="BW10" s="296"/>
      <c r="BX10" s="296"/>
      <c r="BY10" s="310"/>
      <c r="BZ10" s="296"/>
      <c r="CA10" s="14"/>
      <c r="CB10" s="296"/>
      <c r="CC10" s="310"/>
      <c r="CD10" s="296"/>
      <c r="CE10" s="296"/>
      <c r="CF10" s="296"/>
      <c r="CG10" s="310"/>
      <c r="CH10" s="296"/>
      <c r="CI10" s="296"/>
      <c r="CJ10" s="296"/>
      <c r="CK10" s="310"/>
      <c r="CL10" s="296"/>
      <c r="CM10" s="296"/>
      <c r="CN10" s="296"/>
      <c r="CO10" s="310"/>
      <c r="CP10" s="296"/>
      <c r="CQ10" s="296"/>
      <c r="CR10" s="296"/>
      <c r="CS10" s="310"/>
      <c r="CT10" s="296"/>
      <c r="CU10" s="296"/>
      <c r="CV10" s="296"/>
      <c r="CW10" s="310"/>
      <c r="CX10" s="296"/>
      <c r="CY10" s="296"/>
      <c r="CZ10" s="296"/>
      <c r="DA10" s="310"/>
      <c r="DB10" s="296"/>
      <c r="DC10" s="296"/>
      <c r="DD10" s="296"/>
      <c r="DE10" s="310"/>
      <c r="DF10" s="296"/>
      <c r="DG10" s="296"/>
      <c r="DH10" s="296"/>
      <c r="DI10" s="296"/>
      <c r="DJ10" s="310"/>
      <c r="DK10" s="296"/>
      <c r="DL10" s="296"/>
      <c r="DM10" s="296"/>
      <c r="DN10" s="310"/>
      <c r="DO10" s="296"/>
      <c r="DP10" s="296"/>
      <c r="DQ10" s="296"/>
      <c r="DR10" s="296"/>
      <c r="DS10" s="310"/>
      <c r="DT10" s="296"/>
      <c r="DU10" s="296"/>
      <c r="DV10" s="296"/>
      <c r="DW10" s="296"/>
      <c r="DX10" s="310"/>
      <c r="DY10" s="296"/>
      <c r="DZ10" s="296"/>
      <c r="EA10" s="296"/>
      <c r="EB10" s="296"/>
      <c r="EC10" s="310"/>
      <c r="ED10" s="296"/>
      <c r="EE10" s="296"/>
      <c r="EF10" s="296"/>
      <c r="EG10" s="310"/>
      <c r="EH10" s="296"/>
      <c r="EI10" s="296"/>
      <c r="EJ10" s="296"/>
      <c r="EK10" s="296"/>
      <c r="EL10" s="296"/>
      <c r="EM10" s="296"/>
      <c r="EN10" s="296"/>
      <c r="EO10" s="296"/>
      <c r="EP10" s="296"/>
      <c r="EQ10" s="296"/>
      <c r="ER10" s="296"/>
      <c r="ES10" s="310"/>
      <c r="ET10" s="296"/>
      <c r="EU10" s="310"/>
      <c r="EV10" s="296"/>
      <c r="EW10" s="310"/>
      <c r="EX10" s="296"/>
      <c r="EY10" s="310"/>
      <c r="EZ10" s="296"/>
      <c r="FA10" s="310"/>
      <c r="FB10" s="296"/>
      <c r="FC10" s="310"/>
      <c r="FD10" s="296"/>
      <c r="FE10" s="310"/>
      <c r="FF10" s="296"/>
      <c r="FG10" s="310"/>
      <c r="FH10" s="296"/>
      <c r="FI10" s="310"/>
      <c r="FJ10" s="296"/>
      <c r="FK10" s="310"/>
      <c r="FL10" s="292"/>
      <c r="FM10" s="310"/>
      <c r="FN10" s="292"/>
      <c r="FO10" s="310"/>
      <c r="FP10" s="292"/>
      <c r="FQ10" s="310"/>
      <c r="FR10" s="292"/>
      <c r="FS10" s="292"/>
      <c r="FT10" s="292"/>
      <c r="FU10" s="282"/>
      <c r="FV10" s="292"/>
      <c r="FW10" s="282"/>
      <c r="FX10" s="292"/>
      <c r="FY10" s="282"/>
      <c r="FZ10" s="292"/>
      <c r="GA10" s="282"/>
      <c r="GB10" s="292"/>
      <c r="GC10" s="282"/>
      <c r="GD10" s="292"/>
      <c r="GE10" s="282"/>
      <c r="GF10" s="292"/>
      <c r="GG10" s="282"/>
      <c r="GH10" s="292"/>
      <c r="GI10" s="282"/>
      <c r="GJ10" s="292"/>
      <c r="GK10" s="282"/>
      <c r="GL10" s="292"/>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c r="JE10" s="261"/>
      <c r="JF10" s="261"/>
      <c r="JG10" s="261"/>
      <c r="JH10" s="261"/>
      <c r="JI10" s="261"/>
      <c r="JJ10" s="261"/>
      <c r="JK10" s="261"/>
      <c r="JL10" s="261"/>
    </row>
    <row r="11" spans="1:272">
      <c r="A11" s="16"/>
      <c r="B11" s="14"/>
      <c r="C11" s="99"/>
      <c r="D11" s="271"/>
      <c r="E11" s="534"/>
      <c r="F11" s="534"/>
      <c r="G11" s="99"/>
      <c r="H11" s="271"/>
      <c r="I11" s="534"/>
      <c r="J11" s="14"/>
      <c r="K11" s="99"/>
      <c r="L11" s="271"/>
      <c r="M11" s="534"/>
      <c r="N11" s="534"/>
      <c r="O11" s="99"/>
      <c r="P11" s="271"/>
      <c r="Q11" s="534"/>
      <c r="R11" s="534"/>
      <c r="S11" s="99"/>
      <c r="T11" s="271"/>
      <c r="U11" s="534"/>
      <c r="V11" s="534"/>
      <c r="W11" s="534"/>
      <c r="X11" s="553"/>
      <c r="Y11" s="534"/>
      <c r="Z11" s="534"/>
      <c r="AA11" s="534"/>
      <c r="AB11" s="553"/>
      <c r="AC11" s="565"/>
      <c r="AD11" s="534"/>
      <c r="AE11" s="534"/>
      <c r="AF11" s="553"/>
      <c r="AG11" s="534"/>
      <c r="AH11" s="534"/>
      <c r="AI11" s="534"/>
      <c r="AJ11" s="553"/>
      <c r="AK11" s="534"/>
      <c r="AL11" s="534"/>
      <c r="AM11" s="534"/>
      <c r="AN11" s="534"/>
      <c r="AO11" s="553"/>
      <c r="AP11" s="534"/>
      <c r="AQ11" s="534"/>
      <c r="AR11" s="534"/>
      <c r="AS11" s="553"/>
      <c r="AT11" s="534"/>
      <c r="AU11" s="534"/>
      <c r="AV11" s="534"/>
      <c r="AW11" s="553"/>
      <c r="AX11" s="534"/>
      <c r="AY11" s="534"/>
      <c r="AZ11" s="534"/>
      <c r="BA11" s="553"/>
      <c r="BB11" s="534"/>
      <c r="BC11" s="534"/>
      <c r="BD11" s="534"/>
      <c r="BE11" s="553"/>
      <c r="BF11" s="534"/>
      <c r="BG11" s="534"/>
      <c r="BH11" s="534"/>
      <c r="BI11" s="553"/>
      <c r="BJ11" s="534"/>
      <c r="BK11" s="534"/>
      <c r="BL11" s="534"/>
      <c r="BM11" s="553"/>
      <c r="BN11" s="534"/>
      <c r="BO11" s="14"/>
      <c r="BP11" s="296"/>
      <c r="BQ11" s="271"/>
      <c r="BR11" s="296"/>
      <c r="BS11" s="296"/>
      <c r="BT11" s="296"/>
      <c r="BU11" s="271"/>
      <c r="BV11" s="296"/>
      <c r="BW11" s="296"/>
      <c r="BX11" s="296"/>
      <c r="BY11" s="271"/>
      <c r="BZ11" s="296"/>
      <c r="CA11" s="14"/>
      <c r="CB11" s="296"/>
      <c r="CC11" s="271"/>
      <c r="CD11" s="296"/>
      <c r="CE11" s="296"/>
      <c r="CF11" s="296"/>
      <c r="CG11" s="271"/>
      <c r="CH11" s="296"/>
      <c r="CI11" s="296"/>
      <c r="CJ11" s="296"/>
      <c r="CK11" s="271"/>
      <c r="CL11" s="296"/>
      <c r="CM11" s="296"/>
      <c r="CN11" s="296"/>
      <c r="CO11" s="271"/>
      <c r="CP11" s="296"/>
      <c r="CQ11" s="296"/>
      <c r="CR11" s="296"/>
      <c r="CS11" s="271"/>
      <c r="CT11" s="296"/>
      <c r="CU11" s="296"/>
      <c r="CV11" s="296"/>
      <c r="CW11" s="271"/>
      <c r="CX11" s="296"/>
      <c r="CY11" s="296"/>
      <c r="CZ11" s="296"/>
      <c r="DA11" s="271"/>
      <c r="DB11" s="296"/>
      <c r="DC11" s="296"/>
      <c r="DD11" s="296"/>
      <c r="DE11" s="271"/>
      <c r="DF11" s="296"/>
      <c r="DG11" s="296"/>
      <c r="DH11" s="296"/>
      <c r="DI11" s="296"/>
      <c r="DJ11" s="271"/>
      <c r="DK11" s="296"/>
      <c r="DL11" s="296"/>
      <c r="DM11" s="296"/>
      <c r="DN11" s="271"/>
      <c r="DO11" s="296"/>
      <c r="DP11" s="296"/>
      <c r="DQ11" s="296"/>
      <c r="DR11" s="296"/>
      <c r="DS11" s="271"/>
      <c r="DT11" s="296"/>
      <c r="DU11" s="296"/>
      <c r="DV11" s="296"/>
      <c r="DW11" s="296"/>
      <c r="DX11" s="271"/>
      <c r="DY11" s="296"/>
      <c r="DZ11" s="296"/>
      <c r="EA11" s="296"/>
      <c r="EB11" s="296"/>
      <c r="EC11" s="271"/>
      <c r="ED11" s="296"/>
      <c r="EE11" s="296"/>
      <c r="EF11" s="296"/>
      <c r="EG11" s="271"/>
      <c r="EH11" s="296"/>
      <c r="EI11" s="296"/>
      <c r="EJ11" s="296"/>
      <c r="EK11" s="296"/>
      <c r="EL11" s="296"/>
      <c r="EM11" s="296"/>
      <c r="EN11" s="296"/>
      <c r="EO11" s="296"/>
      <c r="EP11" s="296"/>
      <c r="EQ11" s="296"/>
      <c r="ER11" s="296"/>
      <c r="ES11" s="271"/>
      <c r="ET11" s="296"/>
      <c r="EU11" s="271"/>
      <c r="EV11" s="296"/>
      <c r="EW11" s="271"/>
      <c r="EX11" s="296"/>
      <c r="EY11" s="271"/>
      <c r="EZ11" s="296"/>
      <c r="FA11" s="271"/>
      <c r="FB11" s="296"/>
      <c r="FC11" s="271"/>
      <c r="FD11" s="296"/>
      <c r="FE11" s="271"/>
      <c r="FF11" s="296"/>
      <c r="FG11" s="271"/>
      <c r="FH11" s="296"/>
      <c r="FI11" s="271"/>
      <c r="FJ11" s="296"/>
      <c r="FK11" s="271"/>
      <c r="FL11" s="310"/>
      <c r="FM11" s="271"/>
      <c r="FN11" s="310"/>
      <c r="FO11" s="271"/>
      <c r="FP11" s="310"/>
      <c r="FQ11" s="271"/>
      <c r="FR11" s="310"/>
      <c r="FS11" s="310"/>
      <c r="FT11" s="310"/>
      <c r="FU11" s="282"/>
      <c r="FV11" s="310"/>
      <c r="FW11" s="282"/>
      <c r="FX11" s="310"/>
      <c r="FY11" s="282"/>
      <c r="FZ11" s="310"/>
      <c r="GA11" s="282"/>
      <c r="GB11" s="310"/>
      <c r="GC11" s="282"/>
      <c r="GD11" s="310"/>
      <c r="GE11" s="282"/>
      <c r="GF11" s="310"/>
      <c r="GG11" s="282"/>
      <c r="GH11" s="310"/>
      <c r="GI11" s="282"/>
      <c r="GJ11" s="310"/>
      <c r="GK11" s="282"/>
      <c r="GL11" s="310"/>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c r="JC11" s="261"/>
      <c r="JD11" s="261"/>
      <c r="JE11" s="261"/>
      <c r="JF11" s="261"/>
      <c r="JG11" s="261"/>
      <c r="JH11" s="261"/>
      <c r="JI11" s="261"/>
      <c r="JJ11" s="261"/>
      <c r="JK11" s="261"/>
      <c r="JL11" s="261"/>
    </row>
    <row r="12" spans="1:272">
      <c r="A12" s="16"/>
      <c r="B12" s="14"/>
      <c r="C12" s="99"/>
      <c r="D12" s="311"/>
      <c r="E12" s="534"/>
      <c r="F12" s="534"/>
      <c r="G12" s="99"/>
      <c r="H12" s="311"/>
      <c r="I12" s="534"/>
      <c r="J12" s="14"/>
      <c r="K12" s="99"/>
      <c r="L12" s="311"/>
      <c r="M12" s="534"/>
      <c r="N12" s="534"/>
      <c r="O12" s="99"/>
      <c r="P12" s="311"/>
      <c r="Q12" s="534"/>
      <c r="R12" s="534"/>
      <c r="S12" s="99"/>
      <c r="T12" s="311"/>
      <c r="U12" s="534"/>
      <c r="V12" s="534"/>
      <c r="W12" s="534"/>
      <c r="X12" s="557"/>
      <c r="Y12" s="534"/>
      <c r="Z12" s="534"/>
      <c r="AA12" s="534"/>
      <c r="AB12" s="557"/>
      <c r="AC12" s="565"/>
      <c r="AD12" s="534"/>
      <c r="AE12" s="534"/>
      <c r="AF12" s="557"/>
      <c r="AG12" s="534"/>
      <c r="AH12" s="534"/>
      <c r="AI12" s="534"/>
      <c r="AJ12" s="557"/>
      <c r="AK12" s="534"/>
      <c r="AL12" s="534"/>
      <c r="AM12" s="534"/>
      <c r="AN12" s="534"/>
      <c r="AO12" s="557"/>
      <c r="AP12" s="534"/>
      <c r="AQ12" s="534"/>
      <c r="AR12" s="534"/>
      <c r="AS12" s="557"/>
      <c r="AT12" s="534"/>
      <c r="AU12" s="534"/>
      <c r="AV12" s="534"/>
      <c r="AW12" s="557"/>
      <c r="AX12" s="534"/>
      <c r="AY12" s="534"/>
      <c r="AZ12" s="534"/>
      <c r="BA12" s="557"/>
      <c r="BB12" s="534"/>
      <c r="BC12" s="534"/>
      <c r="BD12" s="534"/>
      <c r="BE12" s="557"/>
      <c r="BF12" s="534"/>
      <c r="BG12" s="534"/>
      <c r="BH12" s="534"/>
      <c r="BI12" s="557"/>
      <c r="BJ12" s="534"/>
      <c r="BK12" s="534"/>
      <c r="BL12" s="534"/>
      <c r="BM12" s="557"/>
      <c r="BN12" s="534"/>
      <c r="BO12" s="14"/>
      <c r="BP12" s="296"/>
      <c r="BQ12" s="311"/>
      <c r="BR12" s="296"/>
      <c r="BS12" s="296"/>
      <c r="BT12" s="296"/>
      <c r="BU12" s="311"/>
      <c r="BV12" s="296"/>
      <c r="BW12" s="296"/>
      <c r="BX12" s="296"/>
      <c r="BY12" s="311"/>
      <c r="BZ12" s="296"/>
      <c r="CA12" s="14"/>
      <c r="CB12" s="296"/>
      <c r="CC12" s="311"/>
      <c r="CD12" s="296"/>
      <c r="CE12" s="296"/>
      <c r="CF12" s="296"/>
      <c r="CG12" s="311"/>
      <c r="CH12" s="296"/>
      <c r="CI12" s="296"/>
      <c r="CJ12" s="296"/>
      <c r="CK12" s="311"/>
      <c r="CL12" s="296"/>
      <c r="CM12" s="296"/>
      <c r="CN12" s="296"/>
      <c r="CO12" s="311"/>
      <c r="CP12" s="296"/>
      <c r="CQ12" s="296"/>
      <c r="CR12" s="296"/>
      <c r="CS12" s="311"/>
      <c r="CT12" s="296"/>
      <c r="CU12" s="296"/>
      <c r="CV12" s="296"/>
      <c r="CW12" s="311"/>
      <c r="CX12" s="296"/>
      <c r="CY12" s="296"/>
      <c r="CZ12" s="296"/>
      <c r="DA12" s="311"/>
      <c r="DB12" s="296"/>
      <c r="DC12" s="296"/>
      <c r="DD12" s="296"/>
      <c r="DE12" s="311"/>
      <c r="DF12" s="296"/>
      <c r="DG12" s="296"/>
      <c r="DH12" s="296"/>
      <c r="DI12" s="296"/>
      <c r="DJ12" s="311"/>
      <c r="DK12" s="296"/>
      <c r="DL12" s="296"/>
      <c r="DM12" s="296"/>
      <c r="DN12" s="311"/>
      <c r="DO12" s="296"/>
      <c r="DP12" s="296"/>
      <c r="DQ12" s="296"/>
      <c r="DR12" s="296"/>
      <c r="DS12" s="311"/>
      <c r="DT12" s="296"/>
      <c r="DU12" s="296"/>
      <c r="DV12" s="296"/>
      <c r="DW12" s="296"/>
      <c r="DX12" s="311"/>
      <c r="DY12" s="296"/>
      <c r="DZ12" s="296"/>
      <c r="EA12" s="296"/>
      <c r="EB12" s="296"/>
      <c r="EC12" s="311"/>
      <c r="ED12" s="296"/>
      <c r="EE12" s="296"/>
      <c r="EF12" s="296"/>
      <c r="EG12" s="311"/>
      <c r="EH12" s="296"/>
      <c r="EI12" s="296"/>
      <c r="EJ12" s="296"/>
      <c r="EK12" s="296"/>
      <c r="EL12" s="296"/>
      <c r="EM12" s="296"/>
      <c r="EN12" s="296"/>
      <c r="EO12" s="296"/>
      <c r="EP12" s="296"/>
      <c r="EQ12" s="296"/>
      <c r="ER12" s="296"/>
      <c r="ES12" s="311"/>
      <c r="ET12" s="296"/>
      <c r="EU12" s="311"/>
      <c r="EV12" s="296"/>
      <c r="EW12" s="311"/>
      <c r="EX12" s="296"/>
      <c r="EY12" s="311"/>
      <c r="EZ12" s="296"/>
      <c r="FA12" s="311"/>
      <c r="FB12" s="296"/>
      <c r="FC12" s="311"/>
      <c r="FD12" s="296"/>
      <c r="FE12" s="311"/>
      <c r="FF12" s="296"/>
      <c r="FG12" s="311"/>
      <c r="FH12" s="296"/>
      <c r="FI12" s="311"/>
      <c r="FJ12" s="296"/>
      <c r="FK12" s="311"/>
      <c r="FL12" s="271"/>
      <c r="FM12" s="311"/>
      <c r="FN12" s="271"/>
      <c r="FO12" s="311"/>
      <c r="FP12" s="271"/>
      <c r="FQ12" s="311"/>
      <c r="FR12" s="271"/>
      <c r="FS12" s="271"/>
      <c r="FT12" s="271"/>
      <c r="FU12" s="282"/>
      <c r="FV12" s="271"/>
      <c r="FW12" s="282"/>
      <c r="FX12" s="271"/>
      <c r="FY12" s="282"/>
      <c r="FZ12" s="271"/>
      <c r="GA12" s="282"/>
      <c r="GB12" s="312"/>
      <c r="GC12" s="282"/>
      <c r="GD12" s="271"/>
      <c r="GE12" s="282"/>
      <c r="GF12" s="312"/>
      <c r="GG12" s="282"/>
      <c r="GH12" s="271"/>
      <c r="GI12" s="282"/>
      <c r="GJ12" s="312"/>
      <c r="GK12" s="282"/>
      <c r="GL12" s="27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row>
    <row r="13" spans="1:272">
      <c r="A13" s="16"/>
      <c r="B13" s="14"/>
      <c r="C13" s="99"/>
      <c r="D13" s="292"/>
      <c r="E13" s="534"/>
      <c r="F13" s="534"/>
      <c r="G13" s="99"/>
      <c r="H13" s="292"/>
      <c r="I13" s="534"/>
      <c r="J13" s="14"/>
      <c r="K13" s="99"/>
      <c r="L13" s="292"/>
      <c r="M13" s="534"/>
      <c r="N13" s="534"/>
      <c r="O13" s="99"/>
      <c r="P13" s="292"/>
      <c r="Q13" s="534"/>
      <c r="R13" s="534"/>
      <c r="S13" s="99"/>
      <c r="T13" s="292"/>
      <c r="U13" s="534"/>
      <c r="V13" s="534"/>
      <c r="W13" s="534"/>
      <c r="X13" s="552"/>
      <c r="Y13" s="534"/>
      <c r="Z13" s="534"/>
      <c r="AA13" s="534"/>
      <c r="AB13" s="552"/>
      <c r="AC13" s="565"/>
      <c r="AD13" s="534"/>
      <c r="AE13" s="534"/>
      <c r="AF13" s="552"/>
      <c r="AG13" s="534"/>
      <c r="AH13" s="534"/>
      <c r="AI13" s="534"/>
      <c r="AJ13" s="552"/>
      <c r="AK13" s="534"/>
      <c r="AL13" s="534"/>
      <c r="AM13" s="534"/>
      <c r="AN13" s="534"/>
      <c r="AO13" s="552"/>
      <c r="AP13" s="534"/>
      <c r="AQ13" s="534"/>
      <c r="AR13" s="534"/>
      <c r="AS13" s="552"/>
      <c r="AT13" s="534"/>
      <c r="AU13" s="534"/>
      <c r="AV13" s="534"/>
      <c r="AW13" s="552"/>
      <c r="AX13" s="534"/>
      <c r="AY13" s="534"/>
      <c r="AZ13" s="534"/>
      <c r="BA13" s="552"/>
      <c r="BB13" s="534"/>
      <c r="BC13" s="534"/>
      <c r="BD13" s="534"/>
      <c r="BE13" s="552"/>
      <c r="BF13" s="534"/>
      <c r="BG13" s="534"/>
      <c r="BH13" s="534"/>
      <c r="BI13" s="552"/>
      <c r="BJ13" s="534"/>
      <c r="BK13" s="534"/>
      <c r="BL13" s="534"/>
      <c r="BM13" s="552"/>
      <c r="BN13" s="534"/>
      <c r="BO13" s="14"/>
      <c r="BP13" s="296"/>
      <c r="BQ13" s="292"/>
      <c r="BR13" s="296"/>
      <c r="BS13" s="296"/>
      <c r="BT13" s="296"/>
      <c r="BU13" s="292"/>
      <c r="BV13" s="296"/>
      <c r="BW13" s="296"/>
      <c r="BX13" s="296"/>
      <c r="BY13" s="292"/>
      <c r="BZ13" s="296"/>
      <c r="CA13" s="14"/>
      <c r="CB13" s="296"/>
      <c r="CC13" s="292"/>
      <c r="CD13" s="296"/>
      <c r="CE13" s="296"/>
      <c r="CF13" s="296"/>
      <c r="CG13" s="292"/>
      <c r="CH13" s="296"/>
      <c r="CI13" s="296"/>
      <c r="CJ13" s="296"/>
      <c r="CK13" s="292"/>
      <c r="CL13" s="296"/>
      <c r="CM13" s="296"/>
      <c r="CN13" s="296"/>
      <c r="CO13" s="292"/>
      <c r="CP13" s="296"/>
      <c r="CQ13" s="296"/>
      <c r="CR13" s="296"/>
      <c r="CS13" s="292"/>
      <c r="CT13" s="296"/>
      <c r="CU13" s="296"/>
      <c r="CV13" s="296"/>
      <c r="CW13" s="292"/>
      <c r="CX13" s="296"/>
      <c r="CY13" s="296"/>
      <c r="CZ13" s="296"/>
      <c r="DA13" s="292"/>
      <c r="DB13" s="296"/>
      <c r="DC13" s="296"/>
      <c r="DD13" s="296"/>
      <c r="DE13" s="292"/>
      <c r="DF13" s="296"/>
      <c r="DG13" s="296"/>
      <c r="DH13" s="296"/>
      <c r="DI13" s="296"/>
      <c r="DJ13" s="292"/>
      <c r="DK13" s="296"/>
      <c r="DL13" s="296"/>
      <c r="DM13" s="296"/>
      <c r="DN13" s="292"/>
      <c r="DO13" s="296"/>
      <c r="DP13" s="296"/>
      <c r="DQ13" s="296"/>
      <c r="DR13" s="296"/>
      <c r="DS13" s="292"/>
      <c r="DT13" s="296"/>
      <c r="DU13" s="296"/>
      <c r="DV13" s="296"/>
      <c r="DW13" s="296"/>
      <c r="DX13" s="292"/>
      <c r="DY13" s="296"/>
      <c r="DZ13" s="296"/>
      <c r="EA13" s="296"/>
      <c r="EB13" s="296"/>
      <c r="EC13" s="292"/>
      <c r="ED13" s="296"/>
      <c r="EE13" s="296"/>
      <c r="EF13" s="296"/>
      <c r="EG13" s="292"/>
      <c r="EH13" s="296"/>
      <c r="EI13" s="296"/>
      <c r="EJ13" s="296"/>
      <c r="EK13" s="296"/>
      <c r="EL13" s="296"/>
      <c r="EM13" s="296"/>
      <c r="EN13" s="296"/>
      <c r="EO13" s="296"/>
      <c r="EP13" s="296"/>
      <c r="EQ13" s="296"/>
      <c r="ER13" s="296"/>
      <c r="ES13" s="292"/>
      <c r="ET13" s="296"/>
      <c r="EU13" s="292"/>
      <c r="EV13" s="296"/>
      <c r="EW13" s="292"/>
      <c r="EX13" s="296"/>
      <c r="EY13" s="292"/>
      <c r="EZ13" s="296"/>
      <c r="FA13" s="292"/>
      <c r="FB13" s="296"/>
      <c r="FC13" s="292"/>
      <c r="FD13" s="296"/>
      <c r="FE13" s="292"/>
      <c r="FF13" s="296"/>
      <c r="FG13" s="292"/>
      <c r="FH13" s="296"/>
      <c r="FI13" s="292"/>
      <c r="FJ13" s="296"/>
      <c r="FK13" s="292"/>
      <c r="FL13" s="311"/>
      <c r="FM13" s="292"/>
      <c r="FN13" s="311"/>
      <c r="FO13" s="292"/>
      <c r="FP13" s="311"/>
      <c r="FQ13" s="292"/>
      <c r="FR13" s="311"/>
      <c r="FS13" s="311"/>
      <c r="FT13" s="311"/>
      <c r="FU13" s="282"/>
      <c r="FV13" s="311"/>
      <c r="FW13" s="282"/>
      <c r="FX13" s="311"/>
      <c r="FY13" s="282"/>
      <c r="FZ13" s="311"/>
      <c r="GA13" s="282"/>
      <c r="GB13" s="311"/>
      <c r="GC13" s="282"/>
      <c r="GD13" s="311"/>
      <c r="GE13" s="282"/>
      <c r="GF13" s="311"/>
      <c r="GG13" s="282"/>
      <c r="GH13" s="311"/>
      <c r="GI13" s="282"/>
      <c r="GJ13" s="311"/>
      <c r="GK13" s="282"/>
      <c r="GL13" s="31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c r="JC13" s="261"/>
      <c r="JD13" s="261"/>
      <c r="JE13" s="261"/>
      <c r="JF13" s="261"/>
      <c r="JG13" s="261"/>
      <c r="JH13" s="261"/>
      <c r="JI13" s="261"/>
      <c r="JJ13" s="261"/>
      <c r="JK13" s="261"/>
      <c r="JL13" s="261"/>
    </row>
    <row r="14" spans="1:272">
      <c r="A14" s="16"/>
      <c r="B14" s="14"/>
      <c r="C14" s="99"/>
      <c r="D14" s="302"/>
      <c r="E14" s="534"/>
      <c r="F14" s="534"/>
      <c r="G14" s="99"/>
      <c r="H14" s="302"/>
      <c r="I14" s="534"/>
      <c r="J14" s="14"/>
      <c r="K14" s="99"/>
      <c r="L14" s="302"/>
      <c r="M14" s="534"/>
      <c r="N14" s="534"/>
      <c r="O14" s="99"/>
      <c r="P14" s="302"/>
      <c r="Q14" s="534"/>
      <c r="R14" s="534"/>
      <c r="S14" s="99"/>
      <c r="T14" s="302"/>
      <c r="U14" s="534"/>
      <c r="V14" s="534"/>
      <c r="W14" s="534"/>
      <c r="X14" s="245"/>
      <c r="Y14" s="534"/>
      <c r="Z14" s="534"/>
      <c r="AA14" s="534"/>
      <c r="AB14" s="245"/>
      <c r="AC14" s="565"/>
      <c r="AD14" s="534"/>
      <c r="AE14" s="534"/>
      <c r="AF14" s="245"/>
      <c r="AG14" s="534"/>
      <c r="AH14" s="534"/>
      <c r="AI14" s="534"/>
      <c r="AJ14" s="245"/>
      <c r="AK14" s="534"/>
      <c r="AL14" s="534"/>
      <c r="AM14" s="534"/>
      <c r="AN14" s="534"/>
      <c r="AO14" s="245"/>
      <c r="AP14" s="534"/>
      <c r="AQ14" s="534"/>
      <c r="AR14" s="534"/>
      <c r="AS14" s="245"/>
      <c r="AT14" s="534"/>
      <c r="AU14" s="534"/>
      <c r="AV14" s="534"/>
      <c r="AW14" s="245"/>
      <c r="AX14" s="534"/>
      <c r="AY14" s="534"/>
      <c r="AZ14" s="534"/>
      <c r="BA14" s="245"/>
      <c r="BB14" s="534"/>
      <c r="BC14" s="534"/>
      <c r="BD14" s="534"/>
      <c r="BE14" s="245"/>
      <c r="BF14" s="534"/>
      <c r="BG14" s="534"/>
      <c r="BH14" s="534"/>
      <c r="BI14" s="245"/>
      <c r="BJ14" s="534"/>
      <c r="BK14" s="534"/>
      <c r="BL14" s="534"/>
      <c r="BM14" s="245"/>
      <c r="BN14" s="534"/>
      <c r="BO14" s="14"/>
      <c r="BP14" s="296"/>
      <c r="BQ14" s="302"/>
      <c r="BR14" s="296"/>
      <c r="BS14" s="296"/>
      <c r="BT14" s="296"/>
      <c r="BU14" s="302"/>
      <c r="BV14" s="296"/>
      <c r="BW14" s="296"/>
      <c r="BX14" s="296"/>
      <c r="BY14" s="302"/>
      <c r="BZ14" s="296"/>
      <c r="CA14" s="14"/>
      <c r="CB14" s="296"/>
      <c r="CC14" s="302"/>
      <c r="CD14" s="296"/>
      <c r="CE14" s="296"/>
      <c r="CF14" s="296"/>
      <c r="CG14" s="302"/>
      <c r="CH14" s="296"/>
      <c r="CI14" s="296"/>
      <c r="CJ14" s="296"/>
      <c r="CK14" s="302"/>
      <c r="CL14" s="296"/>
      <c r="CM14" s="296"/>
      <c r="CN14" s="296"/>
      <c r="CO14" s="302"/>
      <c r="CP14" s="296"/>
      <c r="CQ14" s="296"/>
      <c r="CR14" s="296"/>
      <c r="CS14" s="302"/>
      <c r="CT14" s="296"/>
      <c r="CU14" s="296"/>
      <c r="CV14" s="296"/>
      <c r="CW14" s="302"/>
      <c r="CX14" s="296"/>
      <c r="CY14" s="296"/>
      <c r="CZ14" s="296"/>
      <c r="DA14" s="302"/>
      <c r="DB14" s="296"/>
      <c r="DC14" s="296"/>
      <c r="DD14" s="296"/>
      <c r="DE14" s="302"/>
      <c r="DF14" s="296"/>
      <c r="DG14" s="296"/>
      <c r="DH14" s="296"/>
      <c r="DI14" s="296"/>
      <c r="DJ14" s="302"/>
      <c r="DK14" s="296"/>
      <c r="DL14" s="296"/>
      <c r="DM14" s="296"/>
      <c r="DN14" s="302"/>
      <c r="DO14" s="296"/>
      <c r="DP14" s="296"/>
      <c r="DQ14" s="296"/>
      <c r="DR14" s="296"/>
      <c r="DS14" s="302"/>
      <c r="DT14" s="296"/>
      <c r="DU14" s="296"/>
      <c r="DV14" s="296"/>
      <c r="DW14" s="296"/>
      <c r="DX14" s="302"/>
      <c r="DY14" s="296"/>
      <c r="DZ14" s="296"/>
      <c r="EA14" s="296"/>
      <c r="EB14" s="296"/>
      <c r="EC14" s="302"/>
      <c r="ED14" s="296"/>
      <c r="EE14" s="296"/>
      <c r="EF14" s="296"/>
      <c r="EG14" s="302"/>
      <c r="EH14" s="296"/>
      <c r="EI14" s="296"/>
      <c r="EJ14" s="296"/>
      <c r="EK14" s="296"/>
      <c r="EL14" s="296"/>
      <c r="EM14" s="296"/>
      <c r="EN14" s="296"/>
      <c r="EO14" s="296"/>
      <c r="EP14" s="296"/>
      <c r="EQ14" s="296"/>
      <c r="ER14" s="296"/>
      <c r="ES14" s="302"/>
      <c r="ET14" s="296"/>
      <c r="EU14" s="302"/>
      <c r="EV14" s="296"/>
      <c r="EW14" s="302"/>
      <c r="EX14" s="296"/>
      <c r="EY14" s="302"/>
      <c r="EZ14" s="296"/>
      <c r="FA14" s="302"/>
      <c r="FB14" s="296"/>
      <c r="FC14" s="302"/>
      <c r="FD14" s="296"/>
      <c r="FE14" s="302"/>
      <c r="FF14" s="296"/>
      <c r="FG14" s="302"/>
      <c r="FH14" s="296"/>
      <c r="FI14" s="302"/>
      <c r="FJ14" s="296"/>
      <c r="FK14" s="302"/>
      <c r="FL14" s="292"/>
      <c r="FM14" s="302"/>
      <c r="FN14" s="292"/>
      <c r="FO14" s="302"/>
      <c r="FP14" s="292"/>
      <c r="FQ14" s="302"/>
      <c r="FR14" s="292"/>
      <c r="FS14" s="292"/>
      <c r="FT14" s="292"/>
      <c r="FU14" s="282"/>
      <c r="FV14" s="292"/>
      <c r="FW14" s="282"/>
      <c r="FX14" s="292"/>
      <c r="FY14" s="282"/>
      <c r="FZ14" s="292"/>
      <c r="GA14" s="282"/>
      <c r="GB14" s="292"/>
      <c r="GC14" s="282"/>
      <c r="GD14" s="292"/>
      <c r="GE14" s="282"/>
      <c r="GF14" s="292"/>
      <c r="GG14" s="282"/>
      <c r="GH14" s="292"/>
      <c r="GI14" s="282"/>
      <c r="GJ14" s="292"/>
      <c r="GK14" s="282"/>
      <c r="GL14" s="292"/>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1"/>
      <c r="IW14" s="261"/>
      <c r="IX14" s="261"/>
      <c r="IY14" s="261"/>
      <c r="IZ14" s="261"/>
      <c r="JA14" s="261"/>
      <c r="JB14" s="261"/>
      <c r="JC14" s="261"/>
      <c r="JD14" s="261"/>
      <c r="JE14" s="261"/>
      <c r="JF14" s="261"/>
      <c r="JG14" s="261"/>
      <c r="JH14" s="261"/>
      <c r="JI14" s="261"/>
      <c r="JJ14" s="261"/>
      <c r="JK14" s="261"/>
      <c r="JL14" s="261"/>
    </row>
    <row r="15" spans="1:272">
      <c r="A15" s="16"/>
      <c r="B15" s="14"/>
      <c r="C15" s="99"/>
      <c r="D15" s="282"/>
      <c r="E15" s="534"/>
      <c r="F15" s="534"/>
      <c r="G15" s="99"/>
      <c r="H15" s="282"/>
      <c r="I15" s="534"/>
      <c r="J15" s="14"/>
      <c r="K15" s="99"/>
      <c r="L15" s="282"/>
      <c r="M15" s="534"/>
      <c r="N15" s="534"/>
      <c r="O15" s="99"/>
      <c r="P15" s="282"/>
      <c r="Q15" s="534"/>
      <c r="R15" s="534"/>
      <c r="S15" s="99"/>
      <c r="T15" s="282"/>
      <c r="U15" s="534"/>
      <c r="V15" s="534"/>
      <c r="W15" s="534"/>
      <c r="X15" s="558"/>
      <c r="Y15" s="534"/>
      <c r="Z15" s="534"/>
      <c r="AA15" s="534"/>
      <c r="AB15" s="558"/>
      <c r="AC15" s="565"/>
      <c r="AD15" s="534"/>
      <c r="AE15" s="534"/>
      <c r="AF15" s="558"/>
      <c r="AG15" s="534"/>
      <c r="AH15" s="534"/>
      <c r="AI15" s="534"/>
      <c r="AJ15" s="558"/>
      <c r="AK15" s="534"/>
      <c r="AL15" s="534"/>
      <c r="AM15" s="534"/>
      <c r="AN15" s="534"/>
      <c r="AO15" s="558"/>
      <c r="AP15" s="534"/>
      <c r="AQ15" s="534"/>
      <c r="AR15" s="534"/>
      <c r="AS15" s="558"/>
      <c r="AT15" s="534"/>
      <c r="AU15" s="534"/>
      <c r="AV15" s="534"/>
      <c r="AW15" s="558"/>
      <c r="AX15" s="534"/>
      <c r="AY15" s="534"/>
      <c r="AZ15" s="534"/>
      <c r="BA15" s="558"/>
      <c r="BB15" s="534"/>
      <c r="BC15" s="534"/>
      <c r="BD15" s="534"/>
      <c r="BE15" s="558"/>
      <c r="BF15" s="534"/>
      <c r="BG15" s="534"/>
      <c r="BH15" s="534"/>
      <c r="BI15" s="558"/>
      <c r="BJ15" s="534"/>
      <c r="BK15" s="534"/>
      <c r="BL15" s="534"/>
      <c r="BM15" s="558"/>
      <c r="BN15" s="534"/>
      <c r="BO15" s="14"/>
      <c r="BP15" s="296"/>
      <c r="BQ15" s="282"/>
      <c r="BR15" s="296"/>
      <c r="BS15" s="296"/>
      <c r="BT15" s="296"/>
      <c r="BU15" s="282"/>
      <c r="BV15" s="296"/>
      <c r="BW15" s="296"/>
      <c r="BX15" s="296"/>
      <c r="BY15" s="282"/>
      <c r="BZ15" s="296"/>
      <c r="CA15" s="14"/>
      <c r="CB15" s="296"/>
      <c r="CC15" s="282"/>
      <c r="CD15" s="296"/>
      <c r="CE15" s="296"/>
      <c r="CF15" s="296"/>
      <c r="CG15" s="282"/>
      <c r="CH15" s="296"/>
      <c r="CI15" s="296"/>
      <c r="CJ15" s="296"/>
      <c r="CK15" s="282"/>
      <c r="CL15" s="296"/>
      <c r="CM15" s="296"/>
      <c r="CN15" s="296"/>
      <c r="CO15" s="282"/>
      <c r="CP15" s="296"/>
      <c r="CQ15" s="296"/>
      <c r="CR15" s="296"/>
      <c r="CS15" s="282"/>
      <c r="CT15" s="296"/>
      <c r="CU15" s="296"/>
      <c r="CV15" s="296"/>
      <c r="CW15" s="282"/>
      <c r="CX15" s="296"/>
      <c r="CY15" s="296"/>
      <c r="CZ15" s="296"/>
      <c r="DA15" s="282"/>
      <c r="DB15" s="296"/>
      <c r="DC15" s="296"/>
      <c r="DD15" s="296"/>
      <c r="DE15" s="282"/>
      <c r="DF15" s="296"/>
      <c r="DG15" s="296"/>
      <c r="DH15" s="296"/>
      <c r="DI15" s="296"/>
      <c r="DJ15" s="282"/>
      <c r="DK15" s="296"/>
      <c r="DL15" s="296"/>
      <c r="DM15" s="296"/>
      <c r="DN15" s="282"/>
      <c r="DO15" s="296"/>
      <c r="DP15" s="296"/>
      <c r="DQ15" s="296"/>
      <c r="DR15" s="296"/>
      <c r="DS15" s="282"/>
      <c r="DT15" s="296"/>
      <c r="DU15" s="296"/>
      <c r="DV15" s="296"/>
      <c r="DW15" s="296"/>
      <c r="DX15" s="282"/>
      <c r="DY15" s="296"/>
      <c r="DZ15" s="296"/>
      <c r="EA15" s="296"/>
      <c r="EB15" s="296"/>
      <c r="EC15" s="282"/>
      <c r="ED15" s="296"/>
      <c r="EE15" s="296"/>
      <c r="EF15" s="296"/>
      <c r="EG15" s="282"/>
      <c r="EH15" s="296"/>
      <c r="EI15" s="296"/>
      <c r="EJ15" s="296"/>
      <c r="EK15" s="296"/>
      <c r="EL15" s="296"/>
      <c r="EM15" s="296"/>
      <c r="EN15" s="296"/>
      <c r="EO15" s="296"/>
      <c r="EP15" s="296"/>
      <c r="EQ15" s="296"/>
      <c r="ER15" s="296"/>
      <c r="ES15" s="282"/>
      <c r="ET15" s="296"/>
      <c r="EU15" s="282"/>
      <c r="EV15" s="296"/>
      <c r="EW15" s="282"/>
      <c r="EX15" s="296"/>
      <c r="EY15" s="282"/>
      <c r="EZ15" s="296"/>
      <c r="FA15" s="282"/>
      <c r="FB15" s="296"/>
      <c r="FC15" s="282"/>
      <c r="FD15" s="296"/>
      <c r="FE15" s="282"/>
      <c r="FF15" s="296"/>
      <c r="FG15" s="282"/>
      <c r="FH15" s="296"/>
      <c r="FI15" s="282"/>
      <c r="FJ15" s="296"/>
      <c r="FK15" s="282"/>
      <c r="FL15" s="302"/>
      <c r="FM15" s="282"/>
      <c r="FN15" s="302"/>
      <c r="FO15" s="282"/>
      <c r="FP15" s="302"/>
      <c r="FQ15" s="282"/>
      <c r="FR15" s="302"/>
      <c r="FS15" s="302"/>
      <c r="FT15" s="302"/>
      <c r="FU15" s="282"/>
      <c r="FV15" s="302"/>
      <c r="FW15" s="282"/>
      <c r="FX15" s="302"/>
      <c r="FY15" s="282"/>
      <c r="FZ15" s="302"/>
      <c r="GA15" s="282"/>
      <c r="GB15" s="302"/>
      <c r="GC15" s="282"/>
      <c r="GD15" s="302"/>
      <c r="GE15" s="282"/>
      <c r="GF15" s="302"/>
      <c r="GG15" s="282"/>
      <c r="GH15" s="302"/>
      <c r="GI15" s="282"/>
      <c r="GJ15" s="302"/>
      <c r="GK15" s="282"/>
      <c r="GL15" s="302"/>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c r="IS15" s="261"/>
      <c r="IT15" s="261"/>
      <c r="IU15" s="261"/>
      <c r="IV15" s="261"/>
      <c r="IW15" s="261"/>
      <c r="IX15" s="261"/>
      <c r="IY15" s="261"/>
      <c r="IZ15" s="261"/>
      <c r="JA15" s="261"/>
      <c r="JB15" s="261"/>
      <c r="JC15" s="261"/>
      <c r="JD15" s="261"/>
      <c r="JE15" s="261"/>
      <c r="JF15" s="261"/>
      <c r="JG15" s="261"/>
      <c r="JH15" s="261"/>
      <c r="JI15" s="261"/>
      <c r="JJ15" s="261"/>
      <c r="JK15" s="261"/>
      <c r="JL15" s="261"/>
    </row>
    <row r="16" spans="1:272">
      <c r="A16" s="7"/>
      <c r="B16" s="21"/>
      <c r="C16" s="524"/>
      <c r="D16" s="282"/>
      <c r="E16" s="533"/>
      <c r="F16" s="533"/>
      <c r="G16" s="524"/>
      <c r="H16" s="282"/>
      <c r="I16" s="533"/>
      <c r="J16" s="21"/>
      <c r="K16" s="524"/>
      <c r="L16" s="282"/>
      <c r="M16" s="533"/>
      <c r="N16" s="533"/>
      <c r="O16" s="524"/>
      <c r="P16" s="282"/>
      <c r="Q16" s="533"/>
      <c r="R16" s="533"/>
      <c r="S16" s="524"/>
      <c r="T16" s="282"/>
      <c r="U16" s="533"/>
      <c r="V16" s="533"/>
      <c r="W16" s="533"/>
      <c r="X16" s="558"/>
      <c r="Y16" s="533"/>
      <c r="Z16" s="533"/>
      <c r="AA16" s="533"/>
      <c r="AB16" s="558"/>
      <c r="AC16" s="564"/>
      <c r="AD16" s="533"/>
      <c r="AE16" s="533"/>
      <c r="AF16" s="558"/>
      <c r="AG16" s="533"/>
      <c r="AH16" s="533"/>
      <c r="AI16" s="533"/>
      <c r="AJ16" s="558"/>
      <c r="AK16" s="533"/>
      <c r="AL16" s="533"/>
      <c r="AM16" s="533"/>
      <c r="AN16" s="533"/>
      <c r="AO16" s="558"/>
      <c r="AP16" s="533"/>
      <c r="AQ16" s="533"/>
      <c r="AR16" s="533"/>
      <c r="AS16" s="558"/>
      <c r="AT16" s="533"/>
      <c r="AU16" s="533"/>
      <c r="AV16" s="533"/>
      <c r="AW16" s="558"/>
      <c r="AX16" s="533"/>
      <c r="AY16" s="533"/>
      <c r="AZ16" s="533"/>
      <c r="BA16" s="558"/>
      <c r="BB16" s="533"/>
      <c r="BC16" s="533"/>
      <c r="BD16" s="533"/>
      <c r="BE16" s="558"/>
      <c r="BF16" s="533"/>
      <c r="BG16" s="533"/>
      <c r="BH16" s="533"/>
      <c r="BI16" s="558"/>
      <c r="BJ16" s="533"/>
      <c r="BK16" s="533"/>
      <c r="BL16" s="533"/>
      <c r="BM16" s="558"/>
      <c r="BN16" s="533"/>
      <c r="BO16" s="21"/>
      <c r="BP16" s="308"/>
      <c r="BQ16" s="282"/>
      <c r="BR16" s="308"/>
      <c r="BS16" s="308"/>
      <c r="BT16" s="308"/>
      <c r="BU16" s="282"/>
      <c r="BV16" s="308"/>
      <c r="BW16" s="308"/>
      <c r="BX16" s="308"/>
      <c r="BY16" s="282"/>
      <c r="BZ16" s="308"/>
      <c r="CA16" s="21"/>
      <c r="CB16" s="308"/>
      <c r="CC16" s="282"/>
      <c r="CD16" s="308"/>
      <c r="CE16" s="308"/>
      <c r="CF16" s="308"/>
      <c r="CG16" s="282"/>
      <c r="CH16" s="308"/>
      <c r="CI16" s="308"/>
      <c r="CJ16" s="308"/>
      <c r="CK16" s="282"/>
      <c r="CL16" s="308"/>
      <c r="CM16" s="308"/>
      <c r="CN16" s="308"/>
      <c r="CO16" s="282"/>
      <c r="CP16" s="308"/>
      <c r="CQ16" s="308"/>
      <c r="CR16" s="308"/>
      <c r="CS16" s="282"/>
      <c r="CT16" s="308"/>
      <c r="CU16" s="308"/>
      <c r="CV16" s="308"/>
      <c r="CW16" s="282"/>
      <c r="CX16" s="308"/>
      <c r="CY16" s="308"/>
      <c r="CZ16" s="308"/>
      <c r="DA16" s="282"/>
      <c r="DB16" s="308"/>
      <c r="DC16" s="308"/>
      <c r="DD16" s="308"/>
      <c r="DE16" s="282"/>
      <c r="DF16" s="308"/>
      <c r="DG16" s="308"/>
      <c r="DH16" s="308"/>
      <c r="DI16" s="308"/>
      <c r="DJ16" s="282"/>
      <c r="DK16" s="308"/>
      <c r="DL16" s="308"/>
      <c r="DM16" s="308"/>
      <c r="DN16" s="282"/>
      <c r="DO16" s="308"/>
      <c r="DP16" s="308"/>
      <c r="DQ16" s="308"/>
      <c r="DR16" s="308"/>
      <c r="DS16" s="282"/>
      <c r="DT16" s="308"/>
      <c r="DU16" s="308"/>
      <c r="DV16" s="308"/>
      <c r="DW16" s="308"/>
      <c r="DX16" s="282"/>
      <c r="DY16" s="308"/>
      <c r="DZ16" s="308"/>
      <c r="EA16" s="308"/>
      <c r="EB16" s="308"/>
      <c r="EC16" s="282"/>
      <c r="ED16" s="308"/>
      <c r="EE16" s="308"/>
      <c r="EF16" s="308"/>
      <c r="EG16" s="282"/>
      <c r="EH16" s="308"/>
      <c r="EI16" s="308"/>
      <c r="EJ16" s="308"/>
      <c r="EK16" s="296"/>
      <c r="EL16" s="308"/>
      <c r="EM16" s="296"/>
      <c r="EN16" s="308"/>
      <c r="EO16" s="296"/>
      <c r="EP16" s="308"/>
      <c r="EQ16" s="296"/>
      <c r="ER16" s="308"/>
      <c r="ES16" s="282"/>
      <c r="ET16" s="308"/>
      <c r="EU16" s="282"/>
      <c r="EV16" s="308"/>
      <c r="EW16" s="282"/>
      <c r="EX16" s="308"/>
      <c r="EY16" s="282"/>
      <c r="EZ16" s="308"/>
      <c r="FA16" s="282"/>
      <c r="FB16" s="308"/>
      <c r="FC16" s="282"/>
      <c r="FD16" s="308"/>
      <c r="FE16" s="282"/>
      <c r="FF16" s="308"/>
      <c r="FG16" s="282"/>
      <c r="FH16" s="308"/>
      <c r="FI16" s="282"/>
      <c r="FJ16" s="308"/>
      <c r="FK16" s="282"/>
      <c r="FL16" s="261"/>
      <c r="FM16" s="282"/>
      <c r="FN16" s="261"/>
      <c r="FO16" s="282"/>
      <c r="FP16" s="261"/>
      <c r="FQ16" s="282"/>
      <c r="FR16" s="261"/>
      <c r="FS16" s="282"/>
      <c r="FT16" s="261"/>
      <c r="FU16" s="261"/>
      <c r="FV16" s="261"/>
      <c r="FW16" s="261"/>
      <c r="FX16" s="261"/>
      <c r="FY16" s="261"/>
      <c r="FZ16" s="261"/>
      <c r="GA16" s="261"/>
      <c r="GB16" s="313"/>
      <c r="GC16" s="261"/>
      <c r="GD16" s="261"/>
      <c r="GE16" s="261"/>
      <c r="GF16" s="313"/>
      <c r="GG16" s="261"/>
      <c r="GH16" s="261"/>
      <c r="GI16" s="261"/>
      <c r="GJ16" s="313"/>
      <c r="GK16" s="261"/>
      <c r="GL16" s="261"/>
      <c r="GM16" s="261"/>
      <c r="GN16" s="261"/>
      <c r="GO16" s="261"/>
      <c r="GP16" s="261"/>
      <c r="GQ16" s="261"/>
      <c r="GR16" s="261"/>
      <c r="GS16" s="261"/>
      <c r="GT16" s="261"/>
      <c r="GU16" s="261"/>
      <c r="GV16" s="261"/>
      <c r="GW16" s="261"/>
      <c r="GX16" s="261"/>
      <c r="GY16" s="261"/>
      <c r="GZ16" s="261"/>
      <c r="HA16" s="261"/>
      <c r="HB16" s="261"/>
      <c r="HC16" s="261"/>
      <c r="HD16" s="261"/>
      <c r="HE16" s="261"/>
      <c r="HF16" s="261"/>
      <c r="HG16" s="261"/>
      <c r="HH16" s="261"/>
      <c r="HI16" s="261"/>
      <c r="HJ16" s="261"/>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c r="IR16" s="261"/>
      <c r="IS16" s="261"/>
      <c r="IT16" s="261"/>
      <c r="IU16" s="261"/>
      <c r="IV16" s="261"/>
      <c r="IW16" s="261"/>
      <c r="IX16" s="261"/>
      <c r="IY16" s="261"/>
      <c r="IZ16" s="261"/>
      <c r="JA16" s="261"/>
      <c r="JB16" s="261"/>
      <c r="JC16" s="261"/>
      <c r="JD16" s="261"/>
      <c r="JE16" s="261"/>
      <c r="JF16" s="261"/>
      <c r="JG16" s="261"/>
      <c r="JH16" s="261"/>
      <c r="JI16" s="261"/>
      <c r="JJ16" s="261"/>
      <c r="JK16" s="261"/>
      <c r="JL16" s="261"/>
    </row>
    <row r="17" spans="1:272">
      <c r="D17" s="291"/>
      <c r="H17" s="291"/>
      <c r="L17" s="291"/>
      <c r="P17" s="291"/>
      <c r="T17" s="291"/>
      <c r="X17" s="549"/>
      <c r="AB17" s="549"/>
      <c r="AC17" s="545"/>
      <c r="AF17" s="549"/>
      <c r="AJ17" s="549"/>
      <c r="AO17" s="549"/>
      <c r="AS17" s="549"/>
      <c r="AW17" s="549"/>
      <c r="BA17" s="549"/>
      <c r="BE17" s="549"/>
      <c r="BI17" s="549"/>
      <c r="BM17" s="549"/>
      <c r="BQ17" s="291"/>
      <c r="BU17" s="291"/>
      <c r="BY17" s="291"/>
      <c r="CA17" s="11"/>
      <c r="CB17" s="261"/>
      <c r="CC17" s="291"/>
      <c r="CD17" s="261"/>
      <c r="CE17" s="261"/>
      <c r="CF17" s="261"/>
      <c r="CG17" s="291"/>
      <c r="CH17" s="261"/>
      <c r="CI17" s="261"/>
      <c r="CJ17" s="261"/>
      <c r="CK17" s="291"/>
      <c r="CL17" s="261"/>
      <c r="CM17" s="261"/>
      <c r="CN17" s="261"/>
      <c r="CO17" s="291"/>
      <c r="CP17" s="261"/>
      <c r="CQ17" s="261"/>
      <c r="CR17" s="261"/>
      <c r="CS17" s="291"/>
      <c r="CT17" s="261"/>
      <c r="CU17" s="261"/>
      <c r="CV17" s="261"/>
      <c r="CW17" s="291"/>
      <c r="CX17" s="261"/>
      <c r="CY17" s="261"/>
      <c r="CZ17" s="261"/>
      <c r="DA17" s="291"/>
      <c r="DB17" s="261"/>
      <c r="DC17" s="261"/>
      <c r="DD17" s="261"/>
      <c r="DE17" s="291"/>
      <c r="DF17" s="261"/>
      <c r="DG17" s="261"/>
      <c r="DH17" s="261"/>
      <c r="DI17" s="261"/>
      <c r="DJ17" s="291"/>
      <c r="DK17" s="261"/>
      <c r="DL17" s="261"/>
      <c r="DM17" s="261"/>
      <c r="DN17" s="291"/>
      <c r="DO17" s="261"/>
      <c r="DP17" s="261"/>
      <c r="DQ17" s="261"/>
      <c r="DR17" s="261"/>
      <c r="DS17" s="291"/>
      <c r="DT17" s="261"/>
      <c r="DU17" s="261"/>
      <c r="DV17" s="261"/>
      <c r="DW17" s="261"/>
      <c r="DX17" s="291"/>
      <c r="DY17" s="261"/>
      <c r="DZ17" s="261"/>
      <c r="EA17" s="261"/>
      <c r="EB17" s="261"/>
      <c r="EC17" s="291"/>
      <c r="ED17" s="261"/>
      <c r="EE17" s="261"/>
      <c r="EF17" s="261"/>
      <c r="EG17" s="291"/>
      <c r="EH17" s="261"/>
      <c r="EI17" s="261"/>
      <c r="EJ17" s="261"/>
      <c r="EK17" s="282"/>
      <c r="EL17" s="261"/>
      <c r="EM17" s="282"/>
      <c r="EN17" s="261"/>
      <c r="EO17" s="282"/>
      <c r="EP17" s="261"/>
      <c r="EQ17" s="282"/>
      <c r="ER17" s="261"/>
      <c r="ES17" s="291"/>
      <c r="ET17" s="261"/>
      <c r="EU17" s="291"/>
      <c r="EV17" s="261"/>
      <c r="EW17" s="291"/>
      <c r="EX17" s="261"/>
      <c r="EY17" s="291"/>
      <c r="EZ17" s="261"/>
      <c r="FA17" s="291"/>
      <c r="FB17" s="261"/>
      <c r="FC17" s="291"/>
      <c r="FD17" s="261"/>
      <c r="FE17" s="291"/>
      <c r="FF17" s="261"/>
      <c r="FG17" s="291"/>
      <c r="FH17" s="261"/>
      <c r="FI17" s="291"/>
      <c r="FJ17" s="261"/>
      <c r="FK17" s="291"/>
      <c r="FL17" s="261"/>
      <c r="FM17" s="291"/>
      <c r="FN17" s="261"/>
      <c r="FO17" s="291"/>
      <c r="FP17" s="261"/>
      <c r="FQ17" s="291"/>
      <c r="FR17" s="261"/>
      <c r="FS17" s="282"/>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1"/>
      <c r="IU17" s="261"/>
      <c r="IV17" s="261"/>
      <c r="IW17" s="261"/>
      <c r="IX17" s="261"/>
      <c r="IY17" s="261"/>
      <c r="IZ17" s="261"/>
      <c r="JA17" s="261"/>
      <c r="JB17" s="261"/>
      <c r="JC17" s="261"/>
      <c r="JD17" s="261"/>
      <c r="JE17" s="261"/>
      <c r="JF17" s="261"/>
      <c r="JG17" s="261"/>
      <c r="JH17" s="261"/>
      <c r="JI17" s="261"/>
      <c r="JJ17" s="261"/>
      <c r="JK17" s="261"/>
      <c r="JL17" s="261"/>
    </row>
    <row r="18" spans="1:272" ht="35.25" customHeight="1">
      <c r="A18" s="8"/>
      <c r="B18" s="8" t="s">
        <v>0</v>
      </c>
      <c r="C18" s="522" t="str">
        <f>C2</f>
        <v>Q1-Q3 2020</v>
      </c>
      <c r="E18" s="540" t="str">
        <f>E2</f>
        <v>Q1-Q3 2019</v>
      </c>
      <c r="F18" s="550"/>
      <c r="G18" s="522" t="s">
        <v>1082</v>
      </c>
      <c r="I18" s="540" t="s">
        <v>941</v>
      </c>
      <c r="J18" s="8"/>
      <c r="K18" s="522" t="s">
        <v>1044</v>
      </c>
      <c r="M18" s="540" t="s">
        <v>926</v>
      </c>
      <c r="N18" s="550"/>
      <c r="O18" s="522" t="s">
        <v>1043</v>
      </c>
      <c r="Q18" s="540" t="s">
        <v>925</v>
      </c>
      <c r="R18" s="550"/>
      <c r="S18" s="522" t="s">
        <v>1010</v>
      </c>
      <c r="U18" s="540" t="s">
        <v>910</v>
      </c>
      <c r="V18" s="550"/>
      <c r="W18" s="529">
        <v>2019</v>
      </c>
      <c r="Y18" s="529">
        <v>2018</v>
      </c>
      <c r="Z18" s="549"/>
      <c r="AA18" s="529" t="s">
        <v>987</v>
      </c>
      <c r="AC18" s="529" t="s">
        <v>988</v>
      </c>
      <c r="AD18" s="550"/>
      <c r="AE18" s="540" t="s">
        <v>940</v>
      </c>
      <c r="AG18" s="540" t="s">
        <v>870</v>
      </c>
      <c r="AH18" s="549"/>
      <c r="AI18" s="540" t="s">
        <v>941</v>
      </c>
      <c r="AK18" s="540" t="s">
        <v>871</v>
      </c>
      <c r="AL18" s="549"/>
      <c r="AM18" s="549"/>
      <c r="AN18" s="540" t="s">
        <v>926</v>
      </c>
      <c r="AP18" s="540" t="s">
        <v>807</v>
      </c>
      <c r="AQ18" s="549"/>
      <c r="AR18" s="540" t="s">
        <v>925</v>
      </c>
      <c r="AT18" s="540" t="s">
        <v>808</v>
      </c>
      <c r="AU18" s="549"/>
      <c r="AV18" s="540" t="s">
        <v>910</v>
      </c>
      <c r="AX18" s="540" t="s">
        <v>378</v>
      </c>
      <c r="AY18" s="549"/>
      <c r="AZ18" s="540">
        <v>2018</v>
      </c>
      <c r="BB18" s="540">
        <v>2017</v>
      </c>
      <c r="BC18" s="549"/>
      <c r="BD18" s="540" t="s">
        <v>894</v>
      </c>
      <c r="BF18" s="540" t="s">
        <v>810</v>
      </c>
      <c r="BG18" s="549"/>
      <c r="BH18" s="540" t="s">
        <v>870</v>
      </c>
      <c r="BJ18" s="540" t="s">
        <v>426</v>
      </c>
      <c r="BK18" s="549"/>
      <c r="BL18" s="540" t="s">
        <v>871</v>
      </c>
      <c r="BN18" s="540" t="s">
        <v>382</v>
      </c>
      <c r="BO18" s="4"/>
      <c r="BP18" s="254" t="s">
        <v>807</v>
      </c>
      <c r="BR18" s="254" t="s">
        <v>397</v>
      </c>
      <c r="BS18" s="291"/>
      <c r="BT18" s="254" t="s">
        <v>808</v>
      </c>
      <c r="BV18" s="254" t="s">
        <v>384</v>
      </c>
      <c r="BW18" s="291"/>
      <c r="BX18" s="255" t="s">
        <v>378</v>
      </c>
      <c r="BZ18" s="254" t="s">
        <v>379</v>
      </c>
      <c r="CA18" s="234"/>
      <c r="CB18" s="255">
        <v>2017</v>
      </c>
      <c r="CC18" s="261"/>
      <c r="CD18" s="254">
        <v>2016</v>
      </c>
      <c r="CE18" s="291"/>
      <c r="CF18" s="255" t="s">
        <v>380</v>
      </c>
      <c r="CG18" s="261"/>
      <c r="CH18" s="254" t="s">
        <v>381</v>
      </c>
      <c r="CI18" s="291"/>
      <c r="CJ18" s="255" t="s">
        <v>382</v>
      </c>
      <c r="CK18" s="261"/>
      <c r="CL18" s="254" t="s">
        <v>383</v>
      </c>
      <c r="CM18" s="291"/>
      <c r="CN18" s="255" t="s">
        <v>395</v>
      </c>
      <c r="CO18" s="261"/>
      <c r="CP18" s="254" t="s">
        <v>396</v>
      </c>
      <c r="CQ18" s="291"/>
      <c r="CR18" s="255" t="s">
        <v>397</v>
      </c>
      <c r="CS18" s="261"/>
      <c r="CT18" s="254" t="s">
        <v>398</v>
      </c>
      <c r="CU18" s="291"/>
      <c r="CV18" s="255" t="s">
        <v>384</v>
      </c>
      <c r="CW18" s="261"/>
      <c r="CX18" s="254" t="s">
        <v>385</v>
      </c>
      <c r="CY18" s="291"/>
      <c r="CZ18" s="255" t="s">
        <v>379</v>
      </c>
      <c r="DA18" s="261"/>
      <c r="DB18" s="254" t="s">
        <v>399</v>
      </c>
      <c r="DC18" s="291"/>
      <c r="DD18" s="255">
        <v>2016</v>
      </c>
      <c r="DE18" s="261"/>
      <c r="DF18" s="254">
        <v>2015</v>
      </c>
      <c r="DG18" s="291"/>
      <c r="DH18" s="291"/>
      <c r="DI18" s="255" t="s">
        <v>381</v>
      </c>
      <c r="DJ18" s="292"/>
      <c r="DK18" s="254" t="s">
        <v>400</v>
      </c>
      <c r="DL18" s="293"/>
      <c r="DM18" s="255" t="s">
        <v>401</v>
      </c>
      <c r="DN18" s="261"/>
      <c r="DO18" s="254" t="s">
        <v>402</v>
      </c>
      <c r="DP18" s="296"/>
      <c r="DQ18" s="296"/>
      <c r="DR18" s="255" t="s">
        <v>403</v>
      </c>
      <c r="DS18" s="292"/>
      <c r="DT18" s="254" t="s">
        <v>404</v>
      </c>
      <c r="DU18" s="296"/>
      <c r="DV18" s="296"/>
      <c r="DW18" s="255" t="s">
        <v>405</v>
      </c>
      <c r="DX18" s="292"/>
      <c r="DY18" s="254" t="s">
        <v>406</v>
      </c>
      <c r="DZ18" s="296"/>
      <c r="EA18" s="296"/>
      <c r="EB18" s="255" t="s">
        <v>407</v>
      </c>
      <c r="EC18" s="292"/>
      <c r="ED18" s="254" t="s">
        <v>408</v>
      </c>
      <c r="EE18" s="296"/>
      <c r="EF18" s="255" t="s">
        <v>409</v>
      </c>
      <c r="EG18" s="292"/>
      <c r="EH18" s="254" t="s">
        <v>410</v>
      </c>
      <c r="EI18" s="296"/>
      <c r="EJ18" s="254">
        <v>2015</v>
      </c>
      <c r="EK18" s="291"/>
      <c r="EL18" s="254">
        <v>2014</v>
      </c>
      <c r="EM18" s="291"/>
      <c r="EN18" s="254" t="s">
        <v>400</v>
      </c>
      <c r="EO18" s="292"/>
      <c r="EP18" s="254" t="s">
        <v>389</v>
      </c>
      <c r="EQ18" s="291"/>
      <c r="ER18" s="254" t="s">
        <v>402</v>
      </c>
      <c r="ES18" s="261"/>
      <c r="ET18" s="254" t="s">
        <v>411</v>
      </c>
      <c r="EU18" s="292"/>
      <c r="EV18" s="254" t="s">
        <v>412</v>
      </c>
      <c r="EW18" s="292"/>
      <c r="EX18" s="254" t="s">
        <v>413</v>
      </c>
      <c r="EY18" s="292"/>
      <c r="EZ18" s="254" t="s">
        <v>414</v>
      </c>
      <c r="FA18" s="292"/>
      <c r="FB18" s="254" t="s">
        <v>387</v>
      </c>
      <c r="FC18" s="292"/>
      <c r="FD18" s="254" t="s">
        <v>415</v>
      </c>
      <c r="FE18" s="292"/>
      <c r="FF18" s="254" t="s">
        <v>393</v>
      </c>
      <c r="FG18" s="292"/>
      <c r="FH18" s="254" t="s">
        <v>416</v>
      </c>
      <c r="FI18" s="292"/>
      <c r="FJ18" s="254" t="s">
        <v>417</v>
      </c>
      <c r="FK18" s="292"/>
      <c r="FL18" s="314">
        <v>2014</v>
      </c>
      <c r="FM18" s="315"/>
      <c r="FN18" s="314">
        <v>2013</v>
      </c>
      <c r="FO18" s="315"/>
      <c r="FP18" s="254" t="s">
        <v>389</v>
      </c>
      <c r="FQ18" s="315"/>
      <c r="FR18" s="254" t="s">
        <v>390</v>
      </c>
      <c r="FS18" s="291"/>
      <c r="FT18" s="254" t="s">
        <v>411</v>
      </c>
      <c r="FU18" s="261"/>
      <c r="FV18" s="254" t="s">
        <v>418</v>
      </c>
      <c r="FW18" s="261"/>
      <c r="FX18" s="254" t="s">
        <v>413</v>
      </c>
      <c r="FY18" s="261"/>
      <c r="FZ18" s="254" t="s">
        <v>392</v>
      </c>
      <c r="GA18" s="261"/>
      <c r="GB18" s="254" t="s">
        <v>387</v>
      </c>
      <c r="GC18" s="261"/>
      <c r="GD18" s="254" t="s">
        <v>388</v>
      </c>
      <c r="GE18" s="261"/>
      <c r="GF18" s="254" t="s">
        <v>393</v>
      </c>
      <c r="GG18" s="261"/>
      <c r="GH18" s="314" t="s">
        <v>419</v>
      </c>
      <c r="GI18" s="261"/>
      <c r="GJ18" s="254" t="s">
        <v>417</v>
      </c>
      <c r="GK18" s="261"/>
      <c r="GL18" s="254" t="s">
        <v>420</v>
      </c>
      <c r="GM18" s="261"/>
      <c r="GN18" s="261"/>
      <c r="GO18" s="261"/>
      <c r="GP18" s="261"/>
      <c r="GQ18" s="261"/>
      <c r="GR18" s="261"/>
      <c r="GS18" s="261"/>
      <c r="GT18" s="261"/>
      <c r="GU18" s="261"/>
      <c r="GV18" s="261"/>
      <c r="GW18" s="261"/>
      <c r="GX18" s="261"/>
      <c r="GY18" s="261"/>
      <c r="GZ18" s="261"/>
      <c r="HA18" s="261"/>
      <c r="HB18" s="261"/>
      <c r="HC18" s="261"/>
      <c r="HD18" s="261"/>
      <c r="HE18" s="261"/>
      <c r="HF18" s="261"/>
      <c r="HG18" s="261"/>
      <c r="HH18" s="261"/>
      <c r="HI18" s="261"/>
      <c r="HJ18" s="261"/>
      <c r="HK18" s="261"/>
      <c r="HL18" s="261"/>
      <c r="HM18" s="261"/>
      <c r="HN18" s="261"/>
      <c r="HO18" s="261"/>
      <c r="HP18" s="261"/>
      <c r="HQ18" s="261"/>
      <c r="HR18" s="261"/>
      <c r="HS18" s="261"/>
      <c r="HT18" s="261"/>
      <c r="HU18" s="261"/>
      <c r="HV18" s="261"/>
      <c r="HW18" s="261"/>
      <c r="HX18" s="261"/>
      <c r="HY18" s="261"/>
      <c r="HZ18" s="261"/>
      <c r="IA18" s="261"/>
      <c r="IB18" s="261"/>
      <c r="IC18" s="261"/>
      <c r="ID18" s="261"/>
      <c r="IE18" s="261"/>
      <c r="IF18" s="261"/>
      <c r="IG18" s="261"/>
      <c r="IH18" s="261"/>
      <c r="II18" s="261"/>
      <c r="IJ18" s="261"/>
      <c r="IK18" s="261"/>
      <c r="IL18" s="261"/>
      <c r="IM18" s="261"/>
      <c r="IN18" s="261"/>
      <c r="IO18" s="261"/>
      <c r="IP18" s="261"/>
      <c r="IQ18" s="261"/>
      <c r="IR18" s="261"/>
      <c r="IS18" s="261"/>
      <c r="IT18" s="261"/>
      <c r="IU18" s="261"/>
      <c r="IV18" s="261"/>
      <c r="IW18" s="261"/>
      <c r="IX18" s="261"/>
      <c r="IY18" s="261"/>
      <c r="IZ18" s="261"/>
      <c r="JA18" s="261"/>
      <c r="JB18" s="261"/>
      <c r="JC18" s="261"/>
      <c r="JD18" s="261"/>
      <c r="JE18" s="261"/>
      <c r="JF18" s="261"/>
      <c r="JG18" s="261"/>
      <c r="JH18" s="261"/>
      <c r="JI18" s="261"/>
      <c r="JJ18" s="261"/>
      <c r="JK18" s="261"/>
      <c r="JL18" s="261"/>
    </row>
    <row r="19" spans="1:272">
      <c r="A19" s="12" t="s">
        <v>137</v>
      </c>
      <c r="B19" s="13" t="s">
        <v>139</v>
      </c>
      <c r="C19" s="525">
        <v>3.59</v>
      </c>
      <c r="D19" s="315"/>
      <c r="E19" s="244">
        <f t="shared" ref="E19:E22" si="1">AE19</f>
        <v>2.94</v>
      </c>
      <c r="F19" s="243"/>
      <c r="G19" s="525">
        <f t="shared" ref="G19" si="2">C19-K19</f>
        <v>1.0999999999999996</v>
      </c>
      <c r="H19" s="315"/>
      <c r="I19" s="525">
        <f t="shared" ref="I19:I22" si="3">E19-M19</f>
        <v>0.68000000000000016</v>
      </c>
      <c r="J19" s="13"/>
      <c r="K19" s="525">
        <v>2.4900000000000002</v>
      </c>
      <c r="L19" s="315"/>
      <c r="M19" s="244">
        <v>2.2599999999999998</v>
      </c>
      <c r="N19" s="243"/>
      <c r="O19" s="525">
        <f t="shared" ref="O19:Q22" si="4">K19-S19</f>
        <v>1.3100000000000003</v>
      </c>
      <c r="P19" s="315"/>
      <c r="Q19" s="525">
        <f t="shared" si="4"/>
        <v>0.99999999999999978</v>
      </c>
      <c r="R19" s="243"/>
      <c r="S19" s="525">
        <v>1.18</v>
      </c>
      <c r="T19" s="315"/>
      <c r="U19" s="244">
        <v>1.26</v>
      </c>
      <c r="V19" s="243"/>
      <c r="W19" s="535">
        <v>3.78</v>
      </c>
      <c r="X19" s="243"/>
      <c r="Y19" s="244">
        <v>5.01</v>
      </c>
      <c r="Z19" s="534"/>
      <c r="AA19" s="535">
        <v>0.84</v>
      </c>
      <c r="AB19" s="243"/>
      <c r="AC19" s="244">
        <v>1.4</v>
      </c>
      <c r="AD19" s="243"/>
      <c r="AE19" s="244">
        <v>2.94</v>
      </c>
      <c r="AF19" s="243"/>
      <c r="AG19" s="244">
        <v>3.61</v>
      </c>
      <c r="AH19" s="534"/>
      <c r="AI19" s="244">
        <v>0.69</v>
      </c>
      <c r="AJ19" s="243"/>
      <c r="AK19" s="244">
        <v>1.0900000000000001</v>
      </c>
      <c r="AL19" s="243"/>
      <c r="AM19" s="534"/>
      <c r="AN19" s="244">
        <v>2.2599999999999998</v>
      </c>
      <c r="AO19" s="243"/>
      <c r="AP19" s="244">
        <v>2.5299999999999998</v>
      </c>
      <c r="AQ19" s="534"/>
      <c r="AR19" s="244">
        <v>0.99</v>
      </c>
      <c r="AS19" s="243"/>
      <c r="AT19" s="244">
        <v>1.1000000000000001</v>
      </c>
      <c r="AU19" s="534"/>
      <c r="AV19" s="244">
        <v>1.26</v>
      </c>
      <c r="AW19" s="243"/>
      <c r="AX19" s="244">
        <v>1.42</v>
      </c>
      <c r="AY19" s="243"/>
      <c r="AZ19" s="244">
        <v>5.01</v>
      </c>
      <c r="BB19" s="244">
        <v>6.45</v>
      </c>
      <c r="BC19" s="534"/>
      <c r="BD19" s="244">
        <v>1.4</v>
      </c>
      <c r="BE19" s="243"/>
      <c r="BF19" s="244">
        <v>1.7700000000000005</v>
      </c>
      <c r="BG19" s="534"/>
      <c r="BH19" s="244">
        <v>3.61</v>
      </c>
      <c r="BJ19" s="244">
        <v>4.68</v>
      </c>
      <c r="BK19" s="534"/>
      <c r="BL19" s="244">
        <v>1.0900000000000001</v>
      </c>
      <c r="BM19" s="243"/>
      <c r="BN19" s="244">
        <v>1.36</v>
      </c>
      <c r="BO19" s="14"/>
      <c r="BP19" s="317">
        <v>2.5299999999999998</v>
      </c>
      <c r="BR19" s="317">
        <v>3.32</v>
      </c>
      <c r="BS19" s="296"/>
      <c r="BT19" s="317">
        <v>1.1000000000000001</v>
      </c>
      <c r="BU19" s="315"/>
      <c r="BV19" s="317">
        <v>1.8099999999999998</v>
      </c>
      <c r="BW19" s="296"/>
      <c r="BX19" s="316">
        <v>1.42</v>
      </c>
      <c r="BY19" s="315"/>
      <c r="BZ19" s="317">
        <v>1.51</v>
      </c>
      <c r="CA19" s="243"/>
      <c r="CB19" s="316">
        <v>6.45</v>
      </c>
      <c r="CC19" s="315"/>
      <c r="CD19" s="317">
        <v>6.37</v>
      </c>
      <c r="CE19" s="296"/>
      <c r="CF19" s="316">
        <v>1.7700000000000005</v>
      </c>
      <c r="CG19" s="315"/>
      <c r="CH19" s="317">
        <v>2.16</v>
      </c>
      <c r="CI19" s="296"/>
      <c r="CJ19" s="316">
        <f>CN19-CR19</f>
        <v>1.3599999999999999</v>
      </c>
      <c r="CK19" s="315"/>
      <c r="CL19" s="317">
        <f>CP19-CT19</f>
        <v>1.73</v>
      </c>
      <c r="CM19" s="296"/>
      <c r="CN19" s="316">
        <v>4.68</v>
      </c>
      <c r="CO19" s="315"/>
      <c r="CP19" s="317">
        <v>4.21</v>
      </c>
      <c r="CQ19" s="296"/>
      <c r="CR19" s="316">
        <v>3.32</v>
      </c>
      <c r="CS19" s="315"/>
      <c r="CT19" s="317">
        <f>DW19</f>
        <v>2.48</v>
      </c>
      <c r="CU19" s="296"/>
      <c r="CV19" s="316">
        <f>CR19-CZ19</f>
        <v>1.8099999999999998</v>
      </c>
      <c r="CW19" s="315"/>
      <c r="CX19" s="317">
        <v>1.27</v>
      </c>
      <c r="CY19" s="296"/>
      <c r="CZ19" s="316">
        <v>1.51</v>
      </c>
      <c r="DA19" s="315"/>
      <c r="DB19" s="317">
        <v>1.21</v>
      </c>
      <c r="DC19" s="296"/>
      <c r="DD19" s="316">
        <v>6.37</v>
      </c>
      <c r="DE19" s="315"/>
      <c r="DF19" s="317">
        <v>4.91</v>
      </c>
      <c r="DG19" s="296"/>
      <c r="DH19" s="296"/>
      <c r="DI19" s="316">
        <v>2.16</v>
      </c>
      <c r="DJ19" s="315"/>
      <c r="DK19" s="317">
        <v>1.46</v>
      </c>
      <c r="DL19" s="318"/>
      <c r="DM19" s="316">
        <v>4.21</v>
      </c>
      <c r="DN19" s="315"/>
      <c r="DO19" s="317">
        <v>3.45</v>
      </c>
      <c r="DP19" s="296"/>
      <c r="DQ19" s="296"/>
      <c r="DR19" s="316">
        <v>1.73</v>
      </c>
      <c r="DS19" s="315"/>
      <c r="DT19" s="317">
        <v>1.4400000000000004</v>
      </c>
      <c r="DU19" s="296"/>
      <c r="DV19" s="296"/>
      <c r="DW19" s="316">
        <v>2.48</v>
      </c>
      <c r="DX19" s="315"/>
      <c r="DY19" s="317">
        <v>2.0099999999999998</v>
      </c>
      <c r="DZ19" s="296"/>
      <c r="EA19" s="296"/>
      <c r="EB19" s="316">
        <v>1.27</v>
      </c>
      <c r="EC19" s="315"/>
      <c r="ED19" s="317">
        <v>1.0399999999999998</v>
      </c>
      <c r="EE19" s="296"/>
      <c r="EF19" s="316">
        <v>1.21</v>
      </c>
      <c r="EG19" s="315"/>
      <c r="EH19" s="317">
        <v>0.97</v>
      </c>
      <c r="EI19" s="296"/>
      <c r="EJ19" s="317">
        <v>4.91</v>
      </c>
      <c r="EK19" s="296"/>
      <c r="EL19" s="317">
        <v>5.4</v>
      </c>
      <c r="EM19" s="296"/>
      <c r="EN19" s="317">
        <v>1.45</v>
      </c>
      <c r="EO19" s="296"/>
      <c r="EP19" s="317">
        <v>1.41</v>
      </c>
      <c r="EQ19" s="296"/>
      <c r="ER19" s="317">
        <v>3.45</v>
      </c>
      <c r="ES19" s="315"/>
      <c r="ET19" s="317">
        <v>3.99</v>
      </c>
      <c r="EU19" s="315"/>
      <c r="EV19" s="317">
        <v>1.44</v>
      </c>
      <c r="EW19" s="315"/>
      <c r="EX19" s="317">
        <v>1.44</v>
      </c>
      <c r="EY19" s="315"/>
      <c r="EZ19" s="317">
        <v>2.0099999999999998</v>
      </c>
      <c r="FA19" s="315"/>
      <c r="FB19" s="317">
        <v>2.5499999999999998</v>
      </c>
      <c r="FC19" s="315"/>
      <c r="FD19" s="317">
        <v>1.04</v>
      </c>
      <c r="FE19" s="315"/>
      <c r="FF19" s="317">
        <v>1.3</v>
      </c>
      <c r="FG19" s="315"/>
      <c r="FH19" s="317">
        <v>0.97</v>
      </c>
      <c r="FI19" s="315"/>
      <c r="FJ19" s="317">
        <v>1.25</v>
      </c>
      <c r="FK19" s="315"/>
      <c r="FL19" s="317">
        <v>5.4</v>
      </c>
      <c r="FM19" s="315"/>
      <c r="FN19" s="317">
        <v>5.45</v>
      </c>
      <c r="FO19" s="315"/>
      <c r="FP19" s="317">
        <v>1.41</v>
      </c>
      <c r="FQ19" s="315"/>
      <c r="FR19" s="317">
        <v>1.19</v>
      </c>
      <c r="FS19" s="315"/>
      <c r="FT19" s="317">
        <v>3.99</v>
      </c>
      <c r="FU19" s="261"/>
      <c r="FV19" s="317">
        <v>4.26</v>
      </c>
      <c r="FW19" s="261"/>
      <c r="FX19" s="317">
        <v>1.44</v>
      </c>
      <c r="FY19" s="261"/>
      <c r="FZ19" s="317">
        <v>1.26</v>
      </c>
      <c r="GA19" s="261"/>
      <c r="GB19" s="317">
        <v>2.5499999999999998</v>
      </c>
      <c r="GC19" s="261"/>
      <c r="GD19" s="317">
        <v>3</v>
      </c>
      <c r="GE19" s="261"/>
      <c r="GF19" s="317">
        <v>1.3</v>
      </c>
      <c r="GG19" s="261"/>
      <c r="GH19" s="317">
        <v>1.48</v>
      </c>
      <c r="GI19" s="261"/>
      <c r="GJ19" s="317">
        <v>1.25</v>
      </c>
      <c r="GK19" s="261"/>
      <c r="GL19" s="317">
        <v>1.52</v>
      </c>
      <c r="GM19" s="261"/>
      <c r="GN19" s="261"/>
      <c r="GO19" s="261"/>
      <c r="GP19" s="261"/>
      <c r="GQ19" s="261"/>
      <c r="GR19" s="261"/>
      <c r="GS19" s="261"/>
      <c r="GT19" s="261"/>
      <c r="GU19" s="261"/>
      <c r="GV19" s="261"/>
      <c r="GW19" s="261"/>
      <c r="GX19" s="261"/>
      <c r="GY19" s="261"/>
      <c r="GZ19" s="261"/>
      <c r="HA19" s="261"/>
      <c r="HB19" s="261"/>
      <c r="HC19" s="261"/>
      <c r="HD19" s="261"/>
      <c r="HE19" s="261"/>
      <c r="HF19" s="261"/>
      <c r="HG19" s="261"/>
      <c r="HH19" s="261"/>
      <c r="HI19" s="261"/>
      <c r="HJ19" s="261"/>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61"/>
      <c r="IW19" s="261"/>
      <c r="IX19" s="261"/>
      <c r="IY19" s="261"/>
      <c r="IZ19" s="261"/>
      <c r="JA19" s="261"/>
      <c r="JB19" s="261"/>
      <c r="JC19" s="261"/>
      <c r="JD19" s="261"/>
      <c r="JE19" s="261"/>
      <c r="JF19" s="261"/>
      <c r="JG19" s="261"/>
      <c r="JH19" s="261"/>
      <c r="JI19" s="261"/>
      <c r="JJ19" s="261"/>
      <c r="JK19" s="261"/>
      <c r="JL19" s="261"/>
    </row>
    <row r="20" spans="1:272">
      <c r="A20" s="16" t="s">
        <v>138</v>
      </c>
      <c r="B20" s="14" t="s">
        <v>3</v>
      </c>
      <c r="C20" s="526">
        <v>8.7100000000000009</v>
      </c>
      <c r="D20" s="302"/>
      <c r="E20" s="243">
        <f t="shared" si="1"/>
        <v>10.41</v>
      </c>
      <c r="F20" s="243"/>
      <c r="G20" s="526">
        <f>C20-K20</f>
        <v>2.8400000000000007</v>
      </c>
      <c r="H20" s="302"/>
      <c r="I20" s="526">
        <f t="shared" si="3"/>
        <v>3.26</v>
      </c>
      <c r="J20" s="14"/>
      <c r="K20" s="526">
        <f>1+4.87</f>
        <v>5.87</v>
      </c>
      <c r="L20" s="302"/>
      <c r="M20" s="243">
        <v>7.15</v>
      </c>
      <c r="N20" s="243"/>
      <c r="O20" s="526">
        <f>K20-S20</f>
        <v>2.66</v>
      </c>
      <c r="P20" s="302"/>
      <c r="Q20" s="526">
        <f t="shared" si="4"/>
        <v>3.3300000000000005</v>
      </c>
      <c r="R20" s="243"/>
      <c r="S20" s="526">
        <v>3.21</v>
      </c>
      <c r="T20" s="302"/>
      <c r="U20" s="243">
        <v>3.82</v>
      </c>
      <c r="V20" s="243"/>
      <c r="W20" s="536">
        <v>13.88</v>
      </c>
      <c r="X20" s="245"/>
      <c r="Y20" s="243">
        <v>16.21</v>
      </c>
      <c r="Z20" s="534"/>
      <c r="AA20" s="536">
        <v>3.47</v>
      </c>
      <c r="AB20" s="245"/>
      <c r="AC20" s="243">
        <v>4.3</v>
      </c>
      <c r="AD20" s="243"/>
      <c r="AE20" s="243">
        <v>10.41</v>
      </c>
      <c r="AF20" s="245"/>
      <c r="AG20" s="243">
        <v>11.9</v>
      </c>
      <c r="AH20" s="534"/>
      <c r="AI20" s="243">
        <v>3.26</v>
      </c>
      <c r="AJ20" s="245"/>
      <c r="AK20" s="243">
        <v>4.3499999999999996</v>
      </c>
      <c r="AL20" s="243"/>
      <c r="AM20" s="534"/>
      <c r="AN20" s="243">
        <v>7.15</v>
      </c>
      <c r="AO20" s="245"/>
      <c r="AP20" s="243">
        <v>7.55</v>
      </c>
      <c r="AQ20" s="534"/>
      <c r="AR20" s="243">
        <v>3.33</v>
      </c>
      <c r="AS20" s="245"/>
      <c r="AT20" s="243">
        <v>3.62</v>
      </c>
      <c r="AU20" s="534"/>
      <c r="AV20" s="243">
        <v>3.82</v>
      </c>
      <c r="AW20" s="245"/>
      <c r="AX20" s="243">
        <v>3.94</v>
      </c>
      <c r="AY20" s="243"/>
      <c r="AZ20" s="243">
        <v>16.21</v>
      </c>
      <c r="BB20" s="245">
        <v>18.41</v>
      </c>
      <c r="BC20" s="534"/>
      <c r="BD20" s="243">
        <v>4.3100000000000005</v>
      </c>
      <c r="BE20" s="245"/>
      <c r="BF20" s="243">
        <v>4.3800000000000008</v>
      </c>
      <c r="BG20" s="534"/>
      <c r="BH20" s="243">
        <v>11.9</v>
      </c>
      <c r="BJ20" s="245">
        <v>14.03</v>
      </c>
      <c r="BK20" s="534"/>
      <c r="BL20" s="243">
        <v>4.3499999999999996</v>
      </c>
      <c r="BM20" s="245"/>
      <c r="BN20" s="243">
        <v>4.57</v>
      </c>
      <c r="BO20" s="14"/>
      <c r="BP20" s="315">
        <v>7.55</v>
      </c>
      <c r="BR20" s="302">
        <v>9.4600000000000009</v>
      </c>
      <c r="BS20" s="296"/>
      <c r="BT20" s="315">
        <v>3.62</v>
      </c>
      <c r="BU20" s="302"/>
      <c r="BV20" s="315">
        <v>4.5599999999999996</v>
      </c>
      <c r="BW20" s="296"/>
      <c r="BX20" s="318">
        <v>3.94</v>
      </c>
      <c r="BY20" s="302"/>
      <c r="BZ20" s="315">
        <v>4.8899999999999997</v>
      </c>
      <c r="CA20" s="243"/>
      <c r="CB20" s="318">
        <v>18.41</v>
      </c>
      <c r="CC20" s="302"/>
      <c r="CD20" s="302">
        <v>16.8</v>
      </c>
      <c r="CE20" s="296"/>
      <c r="CF20" s="318">
        <v>4.3800000000000008</v>
      </c>
      <c r="CG20" s="302"/>
      <c r="CH20" s="315">
        <v>4.3600000000000003</v>
      </c>
      <c r="CI20" s="296"/>
      <c r="CJ20" s="318">
        <f>CN20-CR20</f>
        <v>4.5699999999999985</v>
      </c>
      <c r="CK20" s="302"/>
      <c r="CL20" s="315">
        <f>CP20-CT20</f>
        <v>4</v>
      </c>
      <c r="CM20" s="296"/>
      <c r="CN20" s="318">
        <v>14.03</v>
      </c>
      <c r="CO20" s="302"/>
      <c r="CP20" s="302">
        <v>12.45</v>
      </c>
      <c r="CQ20" s="296"/>
      <c r="CR20" s="318">
        <v>9.4600000000000009</v>
      </c>
      <c r="CS20" s="302"/>
      <c r="CT20" s="302">
        <f>DW20</f>
        <v>8.4499999999999993</v>
      </c>
      <c r="CU20" s="296"/>
      <c r="CV20" s="318">
        <v>4.5599999999999996</v>
      </c>
      <c r="CW20" s="302"/>
      <c r="CX20" s="315">
        <v>4.1399999999999997</v>
      </c>
      <c r="CY20" s="296"/>
      <c r="CZ20" s="318">
        <v>4.8899999999999997</v>
      </c>
      <c r="DA20" s="302"/>
      <c r="DB20" s="302">
        <v>4.3099999999999996</v>
      </c>
      <c r="DC20" s="296"/>
      <c r="DD20" s="318">
        <v>16.8</v>
      </c>
      <c r="DE20" s="302"/>
      <c r="DF20" s="302">
        <v>18.559999999999999</v>
      </c>
      <c r="DG20" s="296"/>
      <c r="DH20" s="296"/>
      <c r="DI20" s="318">
        <v>4.3500000000000014</v>
      </c>
      <c r="DJ20" s="302"/>
      <c r="DK20" s="302">
        <v>4.759999999999998</v>
      </c>
      <c r="DL20" s="318"/>
      <c r="DM20" s="318">
        <v>12.45</v>
      </c>
      <c r="DN20" s="302"/>
      <c r="DO20" s="302">
        <v>13.8</v>
      </c>
      <c r="DP20" s="296"/>
      <c r="DQ20" s="296"/>
      <c r="DR20" s="318">
        <v>4</v>
      </c>
      <c r="DS20" s="302"/>
      <c r="DT20" s="302">
        <v>5.0400000000000009</v>
      </c>
      <c r="DU20" s="296"/>
      <c r="DV20" s="296"/>
      <c r="DW20" s="318">
        <v>8.4499999999999993</v>
      </c>
      <c r="DX20" s="302"/>
      <c r="DY20" s="315">
        <v>8.76</v>
      </c>
      <c r="DZ20" s="296"/>
      <c r="EA20" s="296"/>
      <c r="EB20" s="318">
        <v>4.1399999999999997</v>
      </c>
      <c r="EC20" s="302"/>
      <c r="ED20" s="315">
        <v>4.3599999999999994</v>
      </c>
      <c r="EE20" s="296"/>
      <c r="EF20" s="318">
        <v>4.3099999999999996</v>
      </c>
      <c r="EG20" s="302"/>
      <c r="EH20" s="315">
        <v>4.4000000000000004</v>
      </c>
      <c r="EI20" s="296"/>
      <c r="EJ20" s="315">
        <v>16.64</v>
      </c>
      <c r="EK20" s="296"/>
      <c r="EL20" s="315">
        <v>15.37</v>
      </c>
      <c r="EM20" s="296"/>
      <c r="EN20" s="315">
        <v>4.25</v>
      </c>
      <c r="EO20" s="296"/>
      <c r="EP20" s="315">
        <v>4.1100000000000003</v>
      </c>
      <c r="EQ20" s="296"/>
      <c r="ER20" s="315">
        <v>12.38</v>
      </c>
      <c r="ES20" s="302"/>
      <c r="ET20" s="315">
        <v>11.27</v>
      </c>
      <c r="EU20" s="302"/>
      <c r="EV20" s="315">
        <v>4.54</v>
      </c>
      <c r="EW20" s="302"/>
      <c r="EX20" s="315">
        <v>3.98</v>
      </c>
      <c r="EY20" s="302"/>
      <c r="EZ20" s="315">
        <v>7.84</v>
      </c>
      <c r="FA20" s="302"/>
      <c r="FB20" s="315">
        <v>7.29</v>
      </c>
      <c r="FC20" s="302"/>
      <c r="FD20" s="315">
        <v>3.92</v>
      </c>
      <c r="FE20" s="302"/>
      <c r="FF20" s="315">
        <v>3.59</v>
      </c>
      <c r="FG20" s="302"/>
      <c r="FH20" s="315">
        <v>3.93</v>
      </c>
      <c r="FI20" s="302"/>
      <c r="FJ20" s="315">
        <v>3.69</v>
      </c>
      <c r="FK20" s="302"/>
      <c r="FL20" s="315">
        <v>15.37</v>
      </c>
      <c r="FM20" s="302"/>
      <c r="FN20" s="315">
        <v>19.39</v>
      </c>
      <c r="FO20" s="302"/>
      <c r="FP20" s="315">
        <v>4.1100000000000003</v>
      </c>
      <c r="FQ20" s="302"/>
      <c r="FR20" s="315">
        <v>5.1100000000000003</v>
      </c>
      <c r="FS20" s="315"/>
      <c r="FT20" s="315">
        <v>11.27</v>
      </c>
      <c r="FU20" s="261"/>
      <c r="FV20" s="315">
        <v>14.28</v>
      </c>
      <c r="FW20" s="261"/>
      <c r="FX20" s="315">
        <v>3.98</v>
      </c>
      <c r="FY20" s="261"/>
      <c r="FZ20" s="315">
        <v>4.53</v>
      </c>
      <c r="GA20" s="261"/>
      <c r="GB20" s="315">
        <v>7.29</v>
      </c>
      <c r="GC20" s="261"/>
      <c r="GD20" s="315">
        <v>9.75</v>
      </c>
      <c r="GE20" s="261"/>
      <c r="GF20" s="315">
        <v>3.59</v>
      </c>
      <c r="GG20" s="261"/>
      <c r="GH20" s="315">
        <v>4.5999999999999996</v>
      </c>
      <c r="GI20" s="261"/>
      <c r="GJ20" s="315">
        <v>3.69</v>
      </c>
      <c r="GK20" s="261"/>
      <c r="GL20" s="315">
        <v>5.15</v>
      </c>
      <c r="GM20" s="261"/>
      <c r="GN20" s="261"/>
      <c r="GO20" s="261"/>
      <c r="GP20" s="261"/>
      <c r="GQ20" s="261"/>
      <c r="GR20" s="261"/>
      <c r="GS20" s="261"/>
      <c r="GT20" s="261"/>
      <c r="GU20" s="261"/>
      <c r="GV20" s="261"/>
      <c r="GW20" s="261"/>
      <c r="GX20" s="261"/>
      <c r="GY20" s="261"/>
      <c r="GZ20" s="261"/>
      <c r="HA20" s="261"/>
      <c r="HB20" s="261"/>
      <c r="HC20" s="261"/>
      <c r="HD20" s="261"/>
      <c r="HE20" s="261"/>
      <c r="HF20" s="261"/>
      <c r="HG20" s="261"/>
      <c r="HH20" s="261"/>
      <c r="HI20" s="261"/>
      <c r="HJ20" s="261"/>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61"/>
      <c r="IW20" s="261"/>
      <c r="IX20" s="261"/>
      <c r="IY20" s="261"/>
      <c r="IZ20" s="261"/>
      <c r="JA20" s="261"/>
      <c r="JB20" s="261"/>
      <c r="JC20" s="261"/>
      <c r="JD20" s="261"/>
      <c r="JE20" s="261"/>
      <c r="JF20" s="261"/>
      <c r="JG20" s="261"/>
      <c r="JH20" s="261"/>
      <c r="JI20" s="261"/>
      <c r="JJ20" s="261"/>
      <c r="JK20" s="261"/>
      <c r="JL20" s="261"/>
    </row>
    <row r="21" spans="1:272">
      <c r="A21" s="16" t="s">
        <v>126</v>
      </c>
      <c r="B21" s="14" t="s">
        <v>3</v>
      </c>
      <c r="C21" s="526">
        <v>36.94</v>
      </c>
      <c r="D21" s="302"/>
      <c r="E21" s="243">
        <f t="shared" si="1"/>
        <v>38.74</v>
      </c>
      <c r="F21" s="243"/>
      <c r="G21" s="526">
        <f t="shared" ref="G21:G22" si="5">C21-K21</f>
        <v>12.339999999999996</v>
      </c>
      <c r="H21" s="302"/>
      <c r="I21" s="526">
        <f t="shared" si="3"/>
        <v>12.660000000000004</v>
      </c>
      <c r="J21" s="14"/>
      <c r="K21" s="526">
        <v>24.6</v>
      </c>
      <c r="L21" s="302"/>
      <c r="M21" s="243">
        <v>26.08</v>
      </c>
      <c r="N21" s="243"/>
      <c r="O21" s="526">
        <f t="shared" si="4"/>
        <v>11.350000000000001</v>
      </c>
      <c r="P21" s="302"/>
      <c r="Q21" s="526">
        <f t="shared" si="4"/>
        <v>12.54</v>
      </c>
      <c r="R21" s="243"/>
      <c r="S21" s="526">
        <v>13.25</v>
      </c>
      <c r="T21" s="302"/>
      <c r="U21" s="243">
        <v>13.54</v>
      </c>
      <c r="V21" s="243"/>
      <c r="W21" s="536">
        <v>51.73</v>
      </c>
      <c r="X21" s="245"/>
      <c r="Y21" s="243">
        <v>51.97</v>
      </c>
      <c r="Z21" s="534"/>
      <c r="AA21" s="536">
        <v>12.99</v>
      </c>
      <c r="AB21" s="245"/>
      <c r="AC21" s="243">
        <v>13.13</v>
      </c>
      <c r="AD21" s="243"/>
      <c r="AE21" s="243">
        <v>38.74</v>
      </c>
      <c r="AF21" s="245"/>
      <c r="AG21" s="243">
        <v>38.840000000000003</v>
      </c>
      <c r="AH21" s="534"/>
      <c r="AI21" s="243">
        <v>12.66</v>
      </c>
      <c r="AJ21" s="245"/>
      <c r="AK21" s="243">
        <v>12.83</v>
      </c>
      <c r="AL21" s="243"/>
      <c r="AM21" s="534"/>
      <c r="AN21" s="243">
        <v>26.08</v>
      </c>
      <c r="AO21" s="245"/>
      <c r="AP21" s="243">
        <v>26.01</v>
      </c>
      <c r="AQ21" s="534"/>
      <c r="AR21" s="243">
        <v>12.54</v>
      </c>
      <c r="AS21" s="245"/>
      <c r="AT21" s="243">
        <v>12.590000000000002</v>
      </c>
      <c r="AU21" s="534"/>
      <c r="AV21" s="243">
        <v>13.54</v>
      </c>
      <c r="AW21" s="245"/>
      <c r="AX21" s="243">
        <v>13.42</v>
      </c>
      <c r="AY21" s="243"/>
      <c r="AZ21" s="243">
        <v>51.97</v>
      </c>
      <c r="BB21" s="245">
        <v>51.37</v>
      </c>
      <c r="BC21" s="534"/>
      <c r="BD21" s="243">
        <v>13.129125999999999</v>
      </c>
      <c r="BE21" s="245"/>
      <c r="BF21" s="243">
        <v>13.062401999999999</v>
      </c>
      <c r="BG21" s="534"/>
      <c r="BH21" s="243">
        <v>38.840873999999999</v>
      </c>
      <c r="BJ21" s="245">
        <v>38.307597999999999</v>
      </c>
      <c r="BK21" s="534"/>
      <c r="BL21" s="243">
        <v>12.83</v>
      </c>
      <c r="BM21" s="245"/>
      <c r="BN21" s="243">
        <v>12.61</v>
      </c>
      <c r="BO21" s="14"/>
      <c r="BP21" s="315">
        <v>26.01</v>
      </c>
      <c r="BR21" s="302">
        <v>25.7</v>
      </c>
      <c r="BS21" s="296"/>
      <c r="BT21" s="315">
        <v>12.590000000000002</v>
      </c>
      <c r="BU21" s="302"/>
      <c r="BV21" s="315">
        <v>12.4</v>
      </c>
      <c r="BW21" s="296"/>
      <c r="BX21" s="318">
        <v>13.42</v>
      </c>
      <c r="BY21" s="302"/>
      <c r="BZ21" s="315">
        <v>13.31</v>
      </c>
      <c r="CA21" s="243"/>
      <c r="CB21" s="318">
        <v>51.37</v>
      </c>
      <c r="CC21" s="302"/>
      <c r="CD21" s="315">
        <v>49.68</v>
      </c>
      <c r="CE21" s="296"/>
      <c r="CF21" s="318">
        <v>13.059999999999995</v>
      </c>
      <c r="CG21" s="302"/>
      <c r="CH21" s="315">
        <v>12.86</v>
      </c>
      <c r="CI21" s="296"/>
      <c r="CJ21" s="318">
        <f>CN21-CR21</f>
        <v>12.610000000000003</v>
      </c>
      <c r="CK21" s="302"/>
      <c r="CL21" s="315">
        <f>CP21-CT21</f>
        <v>12.05</v>
      </c>
      <c r="CM21" s="296"/>
      <c r="CN21" s="318">
        <v>38.31</v>
      </c>
      <c r="CO21" s="302"/>
      <c r="CP21" s="302">
        <v>36.82</v>
      </c>
      <c r="CQ21" s="296"/>
      <c r="CR21" s="318">
        <v>25.7</v>
      </c>
      <c r="CS21" s="302"/>
      <c r="CT21" s="302">
        <f>DW21</f>
        <v>24.77</v>
      </c>
      <c r="CU21" s="296"/>
      <c r="CV21" s="318">
        <v>12.4</v>
      </c>
      <c r="CW21" s="302"/>
      <c r="CX21" s="315">
        <v>12.04</v>
      </c>
      <c r="CY21" s="296"/>
      <c r="CZ21" s="318">
        <v>13.31</v>
      </c>
      <c r="DA21" s="302"/>
      <c r="DB21" s="302">
        <v>12.73</v>
      </c>
      <c r="DC21" s="296"/>
      <c r="DD21" s="318">
        <v>49.68</v>
      </c>
      <c r="DE21" s="302"/>
      <c r="DF21" s="302">
        <v>49.2</v>
      </c>
      <c r="DG21" s="296"/>
      <c r="DH21" s="296"/>
      <c r="DI21" s="318">
        <v>12.86</v>
      </c>
      <c r="DJ21" s="302"/>
      <c r="DK21" s="302">
        <v>12.510000000000005</v>
      </c>
      <c r="DL21" s="318"/>
      <c r="DM21" s="318">
        <v>36.82</v>
      </c>
      <c r="DN21" s="302"/>
      <c r="DO21" s="302">
        <v>36.69</v>
      </c>
      <c r="DP21" s="296"/>
      <c r="DQ21" s="296"/>
      <c r="DR21" s="318">
        <v>12.05</v>
      </c>
      <c r="DS21" s="302"/>
      <c r="DT21" s="302">
        <v>12.099999999999998</v>
      </c>
      <c r="DU21" s="296"/>
      <c r="DV21" s="296"/>
      <c r="DW21" s="318">
        <v>24.77</v>
      </c>
      <c r="DX21" s="302"/>
      <c r="DY21" s="315">
        <v>24.59</v>
      </c>
      <c r="DZ21" s="296"/>
      <c r="EA21" s="296"/>
      <c r="EB21" s="318">
        <v>12.04</v>
      </c>
      <c r="EC21" s="302"/>
      <c r="ED21" s="315">
        <v>12.09</v>
      </c>
      <c r="EE21" s="296"/>
      <c r="EF21" s="318">
        <v>12.73</v>
      </c>
      <c r="EG21" s="302"/>
      <c r="EH21" s="315">
        <v>12.5</v>
      </c>
      <c r="EI21" s="296"/>
      <c r="EJ21" s="315">
        <v>49.2</v>
      </c>
      <c r="EK21" s="296"/>
      <c r="EL21" s="315">
        <v>47.9</v>
      </c>
      <c r="EM21" s="296"/>
      <c r="EN21" s="315">
        <v>12.51</v>
      </c>
      <c r="EO21" s="296"/>
      <c r="EP21" s="315">
        <v>12.16</v>
      </c>
      <c r="EQ21" s="296"/>
      <c r="ER21" s="315">
        <v>36.69</v>
      </c>
      <c r="ES21" s="302"/>
      <c r="ET21" s="315">
        <v>35.74</v>
      </c>
      <c r="EU21" s="302"/>
      <c r="EV21" s="315">
        <v>12.1</v>
      </c>
      <c r="EW21" s="302"/>
      <c r="EX21" s="315">
        <v>11.86</v>
      </c>
      <c r="EY21" s="302"/>
      <c r="EZ21" s="315">
        <v>24.59</v>
      </c>
      <c r="FA21" s="302"/>
      <c r="FB21" s="315">
        <v>23.88</v>
      </c>
      <c r="FC21" s="302"/>
      <c r="FD21" s="315">
        <v>12.09</v>
      </c>
      <c r="FE21" s="302"/>
      <c r="FF21" s="315">
        <v>11.63</v>
      </c>
      <c r="FG21" s="302"/>
      <c r="FH21" s="315">
        <v>12.5</v>
      </c>
      <c r="FI21" s="302"/>
      <c r="FJ21" s="315">
        <v>12.25</v>
      </c>
      <c r="FK21" s="302"/>
      <c r="FL21" s="302">
        <v>47.9</v>
      </c>
      <c r="FM21" s="302"/>
      <c r="FN21" s="302">
        <v>47.9</v>
      </c>
      <c r="FO21" s="302"/>
      <c r="FP21" s="302">
        <v>12.16</v>
      </c>
      <c r="FQ21" s="302"/>
      <c r="FR21" s="302">
        <v>12.18</v>
      </c>
      <c r="FS21" s="302"/>
      <c r="FT21" s="302">
        <v>35.74</v>
      </c>
      <c r="FU21" s="261"/>
      <c r="FV21" s="302">
        <v>35.72</v>
      </c>
      <c r="FW21" s="261"/>
      <c r="FX21" s="302">
        <v>11.86</v>
      </c>
      <c r="FY21" s="261"/>
      <c r="FZ21" s="302">
        <v>11.74</v>
      </c>
      <c r="GA21" s="261"/>
      <c r="GB21" s="302">
        <v>23.88</v>
      </c>
      <c r="GC21" s="261"/>
      <c r="GD21" s="302">
        <v>23.98</v>
      </c>
      <c r="GE21" s="261"/>
      <c r="GF21" s="302">
        <v>11.63</v>
      </c>
      <c r="GG21" s="261"/>
      <c r="GH21" s="302">
        <v>11.56</v>
      </c>
      <c r="GI21" s="261"/>
      <c r="GJ21" s="302">
        <v>12.25</v>
      </c>
      <c r="GK21" s="261"/>
      <c r="GL21" s="302">
        <v>12.42</v>
      </c>
      <c r="GM21" s="261"/>
      <c r="GN21" s="261"/>
      <c r="GO21" s="261"/>
      <c r="GP21" s="261"/>
      <c r="GQ21" s="261"/>
      <c r="GR21" s="261"/>
      <c r="GS21" s="261"/>
      <c r="GT21" s="261"/>
      <c r="GU21" s="261"/>
      <c r="GV21" s="261"/>
      <c r="GW21" s="261"/>
      <c r="GX21" s="261"/>
      <c r="GY21" s="261"/>
      <c r="GZ21" s="261"/>
      <c r="HA21" s="261"/>
      <c r="HB21" s="261"/>
      <c r="HC21" s="261"/>
      <c r="HD21" s="261"/>
      <c r="HE21" s="261"/>
      <c r="HF21" s="261"/>
      <c r="HG21" s="261"/>
      <c r="HH21" s="261"/>
      <c r="HI21" s="261"/>
      <c r="HJ21" s="261"/>
      <c r="HK21" s="261"/>
      <c r="HL21" s="261"/>
      <c r="HM21" s="261"/>
      <c r="HN21" s="261"/>
      <c r="HO21" s="261"/>
      <c r="HP21" s="261"/>
      <c r="HQ21" s="261"/>
      <c r="HR21" s="261"/>
      <c r="HS21" s="261"/>
      <c r="HT21" s="261"/>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c r="IS21" s="261"/>
      <c r="IT21" s="261"/>
      <c r="IU21" s="261"/>
      <c r="IV21" s="261"/>
      <c r="IW21" s="261"/>
      <c r="IX21" s="261"/>
      <c r="IY21" s="261"/>
      <c r="IZ21" s="261"/>
      <c r="JA21" s="261"/>
      <c r="JB21" s="261"/>
      <c r="JC21" s="261"/>
      <c r="JD21" s="261"/>
      <c r="JE21" s="261"/>
      <c r="JF21" s="261"/>
      <c r="JG21" s="261"/>
      <c r="JH21" s="261"/>
      <c r="JI21" s="261"/>
      <c r="JJ21" s="261"/>
      <c r="JK21" s="261"/>
      <c r="JL21" s="261"/>
    </row>
    <row r="22" spans="1:272">
      <c r="A22" s="19" t="s">
        <v>127</v>
      </c>
      <c r="B22" s="20" t="s">
        <v>3</v>
      </c>
      <c r="C22" s="527">
        <v>23.71</v>
      </c>
      <c r="D22" s="282"/>
      <c r="E22" s="242">
        <f t="shared" si="1"/>
        <v>25.02</v>
      </c>
      <c r="F22" s="245"/>
      <c r="G22" s="527">
        <f t="shared" si="5"/>
        <v>7.7200000000000006</v>
      </c>
      <c r="H22" s="282"/>
      <c r="I22" s="527">
        <f t="shared" si="3"/>
        <v>7.9899999999999984</v>
      </c>
      <c r="J22" s="20"/>
      <c r="K22" s="527">
        <v>15.99</v>
      </c>
      <c r="L22" s="282"/>
      <c r="M22" s="242">
        <v>17.03</v>
      </c>
      <c r="N22" s="245"/>
      <c r="O22" s="527">
        <f t="shared" si="4"/>
        <v>7.1300000000000008</v>
      </c>
      <c r="P22" s="282"/>
      <c r="Q22" s="527">
        <f t="shared" si="4"/>
        <v>8.1000000000000014</v>
      </c>
      <c r="R22" s="245"/>
      <c r="S22" s="527">
        <v>8.86</v>
      </c>
      <c r="T22" s="282"/>
      <c r="U22" s="242">
        <v>8.93</v>
      </c>
      <c r="V22" s="245"/>
      <c r="W22" s="532">
        <v>33.729999999999997</v>
      </c>
      <c r="X22" s="558"/>
      <c r="Y22" s="242">
        <v>34.520000000000003</v>
      </c>
      <c r="Z22" s="534"/>
      <c r="AA22" s="532">
        <v>8.7100000000000009</v>
      </c>
      <c r="AB22" s="558"/>
      <c r="AC22" s="242">
        <v>9.15</v>
      </c>
      <c r="AD22" s="245"/>
      <c r="AE22" s="242">
        <v>25.02</v>
      </c>
      <c r="AF22" s="558"/>
      <c r="AG22" s="242">
        <v>25.37</v>
      </c>
      <c r="AH22" s="534"/>
      <c r="AI22" s="242">
        <v>8</v>
      </c>
      <c r="AJ22" s="558"/>
      <c r="AK22" s="242">
        <v>8.17</v>
      </c>
      <c r="AL22" s="245"/>
      <c r="AM22" s="534"/>
      <c r="AN22" s="242">
        <v>17.03</v>
      </c>
      <c r="AO22" s="558"/>
      <c r="AP22" s="242">
        <v>17.2</v>
      </c>
      <c r="AQ22" s="534"/>
      <c r="AR22" s="242">
        <v>8.1</v>
      </c>
      <c r="AS22" s="558"/>
      <c r="AT22" s="242">
        <v>7.93</v>
      </c>
      <c r="AU22" s="534"/>
      <c r="AV22" s="242">
        <v>8.93</v>
      </c>
      <c r="AW22" s="558"/>
      <c r="AX22" s="242">
        <v>9.2799999999999994</v>
      </c>
      <c r="AY22" s="245"/>
      <c r="AZ22" s="242">
        <v>34.520000000000003</v>
      </c>
      <c r="BA22" s="558"/>
      <c r="BB22" s="242">
        <v>34.94</v>
      </c>
      <c r="BC22" s="534"/>
      <c r="BD22" s="242">
        <v>9.1500000000000021</v>
      </c>
      <c r="BE22" s="558"/>
      <c r="BF22" s="242">
        <v>9.379999999999999</v>
      </c>
      <c r="BG22" s="534"/>
      <c r="BH22" s="242">
        <v>25.37</v>
      </c>
      <c r="BI22" s="558"/>
      <c r="BJ22" s="242">
        <v>25.56</v>
      </c>
      <c r="BK22" s="534"/>
      <c r="BL22" s="242">
        <v>8.17</v>
      </c>
      <c r="BM22" s="558"/>
      <c r="BN22" s="242">
        <v>8.35</v>
      </c>
      <c r="BO22" s="14"/>
      <c r="BP22" s="305">
        <v>17.2</v>
      </c>
      <c r="BQ22" s="282"/>
      <c r="BR22" s="305">
        <v>17.21</v>
      </c>
      <c r="BS22" s="296"/>
      <c r="BT22" s="305">
        <v>7.93</v>
      </c>
      <c r="BU22" s="282"/>
      <c r="BV22" s="305">
        <v>8.08</v>
      </c>
      <c r="BW22" s="296"/>
      <c r="BX22" s="303">
        <v>9.2799999999999994</v>
      </c>
      <c r="BY22" s="282"/>
      <c r="BZ22" s="305">
        <v>9.1199999999999992</v>
      </c>
      <c r="CA22" s="245"/>
      <c r="CB22" s="303">
        <v>34.94</v>
      </c>
      <c r="CC22" s="282"/>
      <c r="CD22" s="305">
        <v>32.04</v>
      </c>
      <c r="CE22" s="296"/>
      <c r="CF22" s="303">
        <v>9.39</v>
      </c>
      <c r="CG22" s="282"/>
      <c r="CH22" s="305">
        <v>8.8499999999999979</v>
      </c>
      <c r="CI22" s="296"/>
      <c r="CJ22" s="303">
        <f>CN22-CR22</f>
        <v>8.3499999999999979</v>
      </c>
      <c r="CK22" s="282"/>
      <c r="CL22" s="305">
        <f>CP22-CT22</f>
        <v>7.6100000000000012</v>
      </c>
      <c r="CM22" s="296"/>
      <c r="CN22" s="303">
        <v>25.56</v>
      </c>
      <c r="CO22" s="282"/>
      <c r="CP22" s="305">
        <v>23.19</v>
      </c>
      <c r="CQ22" s="296"/>
      <c r="CR22" s="303">
        <v>17.21</v>
      </c>
      <c r="CS22" s="282"/>
      <c r="CT22" s="305">
        <f>DW22</f>
        <v>15.58</v>
      </c>
      <c r="CU22" s="296"/>
      <c r="CV22" s="303">
        <v>8.08</v>
      </c>
      <c r="CW22" s="282"/>
      <c r="CX22" s="305">
        <v>7.2100000000000009</v>
      </c>
      <c r="CY22" s="296"/>
      <c r="CZ22" s="303">
        <v>9.1199999999999992</v>
      </c>
      <c r="DA22" s="282"/>
      <c r="DB22" s="305">
        <v>8.3699999999999992</v>
      </c>
      <c r="DC22" s="296"/>
      <c r="DD22" s="303">
        <v>32.04</v>
      </c>
      <c r="DE22" s="282"/>
      <c r="DF22" s="305">
        <v>35.94</v>
      </c>
      <c r="DG22" s="296"/>
      <c r="DH22" s="296"/>
      <c r="DI22" s="303">
        <v>8.8499999999999979</v>
      </c>
      <c r="DJ22" s="282"/>
      <c r="DK22" s="305">
        <v>9.4799999999999969</v>
      </c>
      <c r="DL22" s="307"/>
      <c r="DM22" s="303">
        <v>23.19</v>
      </c>
      <c r="DN22" s="282"/>
      <c r="DO22" s="305">
        <v>26.46</v>
      </c>
      <c r="DP22" s="296"/>
      <c r="DQ22" s="296"/>
      <c r="DR22" s="303">
        <v>7.6100000000000012</v>
      </c>
      <c r="DS22" s="282"/>
      <c r="DT22" s="305">
        <v>8.44</v>
      </c>
      <c r="DU22" s="296"/>
      <c r="DV22" s="296"/>
      <c r="DW22" s="303">
        <v>15.58</v>
      </c>
      <c r="DX22" s="282"/>
      <c r="DY22" s="305">
        <v>18.03</v>
      </c>
      <c r="DZ22" s="296"/>
      <c r="EA22" s="296"/>
      <c r="EB22" s="303">
        <v>7.2100000000000009</v>
      </c>
      <c r="EC22" s="282"/>
      <c r="ED22" s="305">
        <v>8.5820000000000007</v>
      </c>
      <c r="EE22" s="296"/>
      <c r="EF22" s="303">
        <v>8.3699999999999992</v>
      </c>
      <c r="EG22" s="282"/>
      <c r="EH22" s="305">
        <v>9.0500000000000007</v>
      </c>
      <c r="EI22" s="296"/>
      <c r="EJ22" s="305">
        <v>35.94</v>
      </c>
      <c r="EK22" s="296"/>
      <c r="EL22" s="305">
        <v>36.43</v>
      </c>
      <c r="EM22" s="296"/>
      <c r="EN22" s="305">
        <v>9.4700000000000006</v>
      </c>
      <c r="EO22" s="296"/>
      <c r="EP22" s="305">
        <v>9.66</v>
      </c>
      <c r="EQ22" s="296"/>
      <c r="ER22" s="305">
        <v>26.46</v>
      </c>
      <c r="ES22" s="282"/>
      <c r="ET22" s="305">
        <v>26.78</v>
      </c>
      <c r="EU22" s="282"/>
      <c r="EV22" s="305">
        <v>8.44</v>
      </c>
      <c r="EW22" s="282"/>
      <c r="EX22" s="305">
        <v>8.58</v>
      </c>
      <c r="EY22" s="282"/>
      <c r="EZ22" s="305">
        <v>18.03</v>
      </c>
      <c r="FA22" s="282"/>
      <c r="FB22" s="305">
        <v>18.2</v>
      </c>
      <c r="FC22" s="282"/>
      <c r="FD22" s="305">
        <v>8.58</v>
      </c>
      <c r="FE22" s="282"/>
      <c r="FF22" s="305">
        <v>8.5399999999999991</v>
      </c>
      <c r="FG22" s="282"/>
      <c r="FH22" s="305">
        <v>9.0500000000000007</v>
      </c>
      <c r="FI22" s="282"/>
      <c r="FJ22" s="305">
        <v>10.17</v>
      </c>
      <c r="FK22" s="282"/>
      <c r="FL22" s="305">
        <v>38.590000000000003</v>
      </c>
      <c r="FM22" s="282"/>
      <c r="FN22" s="305">
        <v>41.3</v>
      </c>
      <c r="FO22" s="282"/>
      <c r="FP22" s="305">
        <v>10.210000000000001</v>
      </c>
      <c r="FQ22" s="282"/>
      <c r="FR22" s="305">
        <v>10.59</v>
      </c>
      <c r="FS22" s="302"/>
      <c r="FT22" s="305">
        <v>28.39</v>
      </c>
      <c r="FU22" s="261"/>
      <c r="FV22" s="305">
        <v>30.71</v>
      </c>
      <c r="FW22" s="261"/>
      <c r="FX22" s="305">
        <v>9.1300000000000008</v>
      </c>
      <c r="FY22" s="261"/>
      <c r="FZ22" s="305">
        <v>9.85</v>
      </c>
      <c r="GA22" s="261"/>
      <c r="GB22" s="305">
        <v>19.25</v>
      </c>
      <c r="GC22" s="261"/>
      <c r="GD22" s="305">
        <v>20.86</v>
      </c>
      <c r="GE22" s="261"/>
      <c r="GF22" s="305">
        <v>9.08</v>
      </c>
      <c r="GG22" s="261"/>
      <c r="GH22" s="305">
        <v>9.92</v>
      </c>
      <c r="GI22" s="261"/>
      <c r="GJ22" s="305">
        <v>10.17</v>
      </c>
      <c r="GK22" s="261"/>
      <c r="GL22" s="305">
        <v>10.94</v>
      </c>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c r="HJ22" s="261"/>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61"/>
      <c r="IW22" s="261"/>
      <c r="IX22" s="261"/>
      <c r="IY22" s="261"/>
      <c r="IZ22" s="261"/>
      <c r="JA22" s="261"/>
      <c r="JB22" s="261"/>
      <c r="JC22" s="261"/>
      <c r="JD22" s="261"/>
      <c r="JE22" s="261"/>
      <c r="JF22" s="261"/>
      <c r="JG22" s="261"/>
      <c r="JH22" s="261"/>
      <c r="JI22" s="261"/>
      <c r="JJ22" s="261"/>
      <c r="JK22" s="261"/>
      <c r="JL22" s="261"/>
    </row>
    <row r="23" spans="1:272">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c r="IS23" s="261"/>
      <c r="IT23" s="261"/>
      <c r="IU23" s="261"/>
      <c r="IV23" s="261"/>
      <c r="IW23" s="261"/>
      <c r="IX23" s="261"/>
      <c r="IY23" s="261"/>
      <c r="IZ23" s="261"/>
      <c r="JA23" s="261"/>
      <c r="JB23" s="261"/>
      <c r="JC23" s="261"/>
      <c r="JD23" s="261"/>
      <c r="JE23" s="261"/>
      <c r="JF23" s="261"/>
      <c r="JG23" s="261"/>
      <c r="JH23" s="261"/>
      <c r="JI23" s="261"/>
      <c r="JJ23" s="261"/>
      <c r="JK23" s="261"/>
      <c r="JL23" s="261"/>
    </row>
    <row r="24" spans="1:272">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c r="IS24" s="261"/>
      <c r="IT24" s="261"/>
      <c r="IU24" s="261"/>
      <c r="IV24" s="261"/>
      <c r="IW24" s="261"/>
      <c r="IX24" s="261"/>
      <c r="IY24" s="261"/>
      <c r="IZ24" s="261"/>
      <c r="JA24" s="261"/>
      <c r="JB24" s="261"/>
      <c r="JC24" s="261"/>
      <c r="JD24" s="261"/>
      <c r="JE24" s="261"/>
      <c r="JF24" s="261"/>
      <c r="JG24" s="261"/>
      <c r="JH24" s="261"/>
      <c r="JI24" s="261"/>
      <c r="JJ24" s="261"/>
      <c r="JK24" s="261"/>
      <c r="JL24" s="261"/>
    </row>
    <row r="25" spans="1:272">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c r="JE25" s="261"/>
      <c r="JF25" s="261"/>
      <c r="JG25" s="261"/>
      <c r="JH25" s="261"/>
      <c r="JI25" s="261"/>
      <c r="JJ25" s="261"/>
      <c r="JK25" s="261"/>
      <c r="JL25" s="261"/>
    </row>
    <row r="26" spans="1:272">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c r="IW26" s="261"/>
      <c r="IX26" s="261"/>
      <c r="IY26" s="261"/>
      <c r="IZ26" s="261"/>
      <c r="JA26" s="261"/>
      <c r="JB26" s="261"/>
      <c r="JC26" s="261"/>
      <c r="JD26" s="261"/>
      <c r="JE26" s="261"/>
      <c r="JF26" s="261"/>
      <c r="JG26" s="261"/>
      <c r="JH26" s="261"/>
      <c r="JI26" s="261"/>
      <c r="JJ26" s="261"/>
      <c r="JK26" s="261"/>
      <c r="JL26" s="261"/>
    </row>
    <row r="27" spans="1:272">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261"/>
      <c r="IW27" s="261"/>
      <c r="IX27" s="261"/>
      <c r="IY27" s="261"/>
      <c r="IZ27" s="261"/>
      <c r="JA27" s="261"/>
      <c r="JB27" s="261"/>
      <c r="JC27" s="261"/>
      <c r="JD27" s="261"/>
      <c r="JE27" s="261"/>
      <c r="JF27" s="261"/>
      <c r="JG27" s="261"/>
      <c r="JH27" s="261"/>
      <c r="JI27" s="261"/>
      <c r="JJ27" s="261"/>
      <c r="JK27" s="261"/>
      <c r="JL27" s="261"/>
    </row>
    <row r="28" spans="1:272">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c r="JE28" s="261"/>
      <c r="JF28" s="261"/>
      <c r="JG28" s="261"/>
      <c r="JH28" s="261"/>
      <c r="JI28" s="261"/>
      <c r="JJ28" s="261"/>
      <c r="JK28" s="261"/>
      <c r="JL28" s="261"/>
    </row>
    <row r="29" spans="1:272">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c r="JE29" s="261"/>
      <c r="JF29" s="261"/>
      <c r="JG29" s="261"/>
      <c r="JH29" s="261"/>
      <c r="JI29" s="261"/>
      <c r="JJ29" s="261"/>
      <c r="JK29" s="261"/>
      <c r="JL29" s="261"/>
    </row>
    <row r="30" spans="1:272">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row>
    <row r="31" spans="1:272">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c r="JE31" s="261"/>
      <c r="JF31" s="261"/>
      <c r="JG31" s="261"/>
      <c r="JH31" s="261"/>
      <c r="JI31" s="261"/>
      <c r="JJ31" s="261"/>
      <c r="JK31" s="261"/>
      <c r="JL31" s="261"/>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19"/>
  <sheetViews>
    <sheetView tabSelected="1" workbookViewId="0">
      <selection activeCell="E1" sqref="E1:E1048576"/>
    </sheetView>
  </sheetViews>
  <sheetFormatPr defaultColWidth="20.7109375" defaultRowHeight="30" customHeight="1"/>
  <cols>
    <col min="1" max="1" width="8.7109375" customWidth="1"/>
    <col min="2" max="2" width="8.5703125" customWidth="1"/>
    <col min="3" max="3" width="34.42578125" customWidth="1"/>
    <col min="4" max="6" width="12.28515625" customWidth="1"/>
    <col min="7" max="7" width="12.7109375" style="741" customWidth="1"/>
    <col min="8" max="8" width="13.7109375" style="729" customWidth="1"/>
    <col min="9" max="12" width="12.7109375" customWidth="1"/>
    <col min="13" max="13" width="13.7109375" style="729" customWidth="1"/>
    <col min="14" max="14" width="13.42578125" customWidth="1"/>
    <col min="15" max="17" width="12.7109375" customWidth="1"/>
    <col min="18" max="18" width="15.7109375" customWidth="1"/>
    <col min="19" max="22" width="12.7109375" customWidth="1"/>
    <col min="23" max="23" width="15.7109375" customWidth="1"/>
    <col min="24" max="27" width="12.7109375" customWidth="1"/>
    <col min="28" max="28" width="15.7109375" customWidth="1"/>
    <col min="29" max="32" width="12.7109375" customWidth="1"/>
    <col min="33" max="33" width="15.7109375" customWidth="1"/>
    <col min="34" max="37" width="12.7109375" customWidth="1"/>
    <col min="38" max="38" width="15.7109375" customWidth="1"/>
    <col min="39" max="42" width="12.7109375" customWidth="1"/>
  </cols>
  <sheetData>
    <row r="2" spans="2:42" ht="30" customHeight="1">
      <c r="C2" s="334" t="s">
        <v>421</v>
      </c>
      <c r="AB2" s="327"/>
      <c r="AC2" s="327"/>
      <c r="AD2" s="327"/>
    </row>
    <row r="3" spans="2:42" ht="9" customHeight="1"/>
    <row r="4" spans="2:42" ht="36" customHeight="1">
      <c r="C4" s="350"/>
      <c r="D4" s="350"/>
      <c r="E4" s="566" t="s">
        <v>1082</v>
      </c>
      <c r="F4" s="426" t="s">
        <v>1042</v>
      </c>
      <c r="G4" s="426" t="s">
        <v>1011</v>
      </c>
      <c r="H4" s="351">
        <v>2019</v>
      </c>
      <c r="I4" s="566" t="s">
        <v>987</v>
      </c>
      <c r="J4" s="566" t="s">
        <v>941</v>
      </c>
      <c r="K4" s="566" t="s">
        <v>925</v>
      </c>
      <c r="L4" s="426" t="s">
        <v>911</v>
      </c>
      <c r="M4" s="351">
        <v>2018</v>
      </c>
      <c r="N4" s="460" t="s">
        <v>894</v>
      </c>
      <c r="O4" s="460" t="s">
        <v>872</v>
      </c>
      <c r="P4" s="423" t="s">
        <v>827</v>
      </c>
      <c r="Q4" s="426" t="s">
        <v>809</v>
      </c>
      <c r="R4" s="351">
        <v>2017</v>
      </c>
      <c r="S4" s="423" t="s">
        <v>810</v>
      </c>
      <c r="T4" s="424" t="s">
        <v>811</v>
      </c>
      <c r="U4" s="425" t="s">
        <v>812</v>
      </c>
      <c r="V4" s="426" t="s">
        <v>813</v>
      </c>
      <c r="W4" s="351">
        <v>2016</v>
      </c>
      <c r="X4" s="423" t="s">
        <v>814</v>
      </c>
      <c r="Y4" s="424" t="s">
        <v>815</v>
      </c>
      <c r="Z4" s="425" t="s">
        <v>816</v>
      </c>
      <c r="AA4" s="426" t="s">
        <v>817</v>
      </c>
      <c r="AB4" s="351">
        <v>2015</v>
      </c>
      <c r="AC4" s="423" t="s">
        <v>818</v>
      </c>
      <c r="AD4" s="424" t="s">
        <v>425</v>
      </c>
      <c r="AE4" s="425" t="s">
        <v>819</v>
      </c>
      <c r="AF4" s="426" t="s">
        <v>820</v>
      </c>
      <c r="AG4" s="351">
        <v>2014</v>
      </c>
      <c r="AH4" s="423" t="s">
        <v>821</v>
      </c>
      <c r="AI4" s="424" t="s">
        <v>391</v>
      </c>
      <c r="AJ4" s="425" t="s">
        <v>822</v>
      </c>
      <c r="AK4" s="426" t="s">
        <v>823</v>
      </c>
      <c r="AL4" s="351">
        <v>2013</v>
      </c>
      <c r="AM4" s="423" t="s">
        <v>824</v>
      </c>
      <c r="AN4" s="424" t="s">
        <v>825</v>
      </c>
      <c r="AO4" s="425" t="s">
        <v>394</v>
      </c>
      <c r="AP4" s="426" t="s">
        <v>826</v>
      </c>
    </row>
    <row r="5" spans="2:42" ht="30" customHeight="1">
      <c r="C5" s="335" t="s">
        <v>130</v>
      </c>
      <c r="D5" s="336" t="s">
        <v>132</v>
      </c>
      <c r="E5" s="618">
        <v>1.1000000000000001</v>
      </c>
      <c r="F5" s="618">
        <v>1.3</v>
      </c>
      <c r="G5" s="742">
        <v>1.18</v>
      </c>
      <c r="H5" s="736">
        <v>3.78</v>
      </c>
      <c r="I5" s="618">
        <v>0.83999999999999986</v>
      </c>
      <c r="J5" s="567">
        <v>0.69</v>
      </c>
      <c r="K5" s="567">
        <v>0.99</v>
      </c>
      <c r="L5" s="429">
        <v>1.26</v>
      </c>
      <c r="M5" s="730">
        <v>5.01</v>
      </c>
      <c r="N5" s="461">
        <v>1.4</v>
      </c>
      <c r="O5" s="461">
        <v>1.0900000000000001</v>
      </c>
      <c r="P5" s="427">
        <v>1.1000000000000001</v>
      </c>
      <c r="Q5" s="429">
        <v>1.42</v>
      </c>
      <c r="R5" s="337">
        <v>6.45</v>
      </c>
      <c r="S5" s="427">
        <v>1.7700000000000005</v>
      </c>
      <c r="T5" s="428">
        <v>1.3599999999999999</v>
      </c>
      <c r="U5" s="428">
        <v>1.8099999999999998</v>
      </c>
      <c r="V5" s="429">
        <v>1.51</v>
      </c>
      <c r="W5" s="337">
        <v>6.37</v>
      </c>
      <c r="X5" s="427">
        <v>2.16</v>
      </c>
      <c r="Y5" s="428">
        <v>1.73</v>
      </c>
      <c r="Z5" s="428">
        <v>1.27</v>
      </c>
      <c r="AA5" s="429">
        <v>1.21</v>
      </c>
      <c r="AB5" s="337">
        <v>4.91</v>
      </c>
      <c r="AC5" s="427">
        <v>1.46</v>
      </c>
      <c r="AD5" s="428">
        <v>1.4400000000000004</v>
      </c>
      <c r="AE5" s="428">
        <v>1.0399999999999998</v>
      </c>
      <c r="AF5" s="429">
        <v>0.97</v>
      </c>
      <c r="AG5" s="337">
        <v>5.3968030000000002</v>
      </c>
      <c r="AH5" s="427">
        <v>1.4087710000000002</v>
      </c>
      <c r="AI5" s="428">
        <v>1.44</v>
      </c>
      <c r="AJ5" s="428">
        <v>1.3</v>
      </c>
      <c r="AK5" s="429">
        <v>1.25</v>
      </c>
      <c r="AL5" s="337">
        <v>5.45</v>
      </c>
      <c r="AM5" s="427">
        <v>1.19</v>
      </c>
      <c r="AN5" s="428">
        <v>1.26</v>
      </c>
      <c r="AO5" s="428">
        <v>1.48</v>
      </c>
      <c r="AP5" s="429">
        <v>1.52</v>
      </c>
    </row>
    <row r="6" spans="2:42" ht="30" customHeight="1">
      <c r="C6" s="335" t="s">
        <v>133</v>
      </c>
      <c r="D6" s="336" t="s">
        <v>3</v>
      </c>
      <c r="E6" s="618">
        <v>2.85</v>
      </c>
      <c r="F6" s="618">
        <v>2.66</v>
      </c>
      <c r="G6" s="742">
        <v>3.21</v>
      </c>
      <c r="H6" s="737">
        <v>13.875713506999997</v>
      </c>
      <c r="I6" s="620">
        <v>3.4609675430000006</v>
      </c>
      <c r="J6" s="567">
        <v>3.26</v>
      </c>
      <c r="K6" s="567">
        <v>3.33</v>
      </c>
      <c r="L6" s="429">
        <v>3.82</v>
      </c>
      <c r="M6" s="730">
        <v>16.21</v>
      </c>
      <c r="N6" s="503">
        <v>4.3</v>
      </c>
      <c r="O6" s="461">
        <v>4.3499999999999996</v>
      </c>
      <c r="P6" s="427">
        <v>3.62</v>
      </c>
      <c r="Q6" s="429">
        <v>3.9350000000000001</v>
      </c>
      <c r="R6" s="337">
        <v>18.41</v>
      </c>
      <c r="S6" s="427">
        <v>4.3800000000000008</v>
      </c>
      <c r="T6" s="428">
        <v>4.5699999999999985</v>
      </c>
      <c r="U6" s="428">
        <v>4.5599999999999996</v>
      </c>
      <c r="V6" s="429">
        <v>4.8899999999999997</v>
      </c>
      <c r="W6" s="337">
        <v>16.8</v>
      </c>
      <c r="X6" s="427">
        <v>4.3500000000000014</v>
      </c>
      <c r="Y6" s="428">
        <v>4</v>
      </c>
      <c r="Z6" s="428">
        <v>4.1399999999999997</v>
      </c>
      <c r="AA6" s="429">
        <v>4.3099999999999996</v>
      </c>
      <c r="AB6" s="337">
        <v>18.559999999999999</v>
      </c>
      <c r="AC6" s="427">
        <v>4.759999999999998</v>
      </c>
      <c r="AD6" s="428">
        <v>5.0400000000000009</v>
      </c>
      <c r="AE6" s="428">
        <v>4.3599999999999994</v>
      </c>
      <c r="AF6" s="429">
        <v>4.4000000000000004</v>
      </c>
      <c r="AG6" s="337">
        <v>15.370999407999999</v>
      </c>
      <c r="AH6" s="427">
        <v>4.1051981819999988</v>
      </c>
      <c r="AI6" s="428">
        <v>3.77</v>
      </c>
      <c r="AJ6" s="428">
        <v>3.59</v>
      </c>
      <c r="AK6" s="429">
        <v>3.69</v>
      </c>
      <c r="AL6" s="337">
        <v>19.39</v>
      </c>
      <c r="AM6" s="427">
        <v>5.1100000000000003</v>
      </c>
      <c r="AN6" s="428">
        <v>4.53</v>
      </c>
      <c r="AO6" s="428">
        <v>4.5999999999999996</v>
      </c>
      <c r="AP6" s="429">
        <v>5.15</v>
      </c>
    </row>
    <row r="7" spans="2:42" ht="30" customHeight="1">
      <c r="B7" s="507"/>
      <c r="C7" s="338" t="s">
        <v>121</v>
      </c>
      <c r="D7" s="339" t="s">
        <v>3</v>
      </c>
      <c r="E7" s="774">
        <v>0.4</v>
      </c>
      <c r="F7" s="774">
        <v>0.42</v>
      </c>
      <c r="G7" s="743">
        <v>0.56999999999999995</v>
      </c>
      <c r="H7" s="738">
        <v>1.3816017022450002</v>
      </c>
      <c r="I7" s="621">
        <v>0.40719917004499989</v>
      </c>
      <c r="J7" s="568">
        <v>0.28999999999999998</v>
      </c>
      <c r="K7" s="568">
        <v>0.3</v>
      </c>
      <c r="L7" s="432">
        <v>0.39</v>
      </c>
      <c r="M7" s="731">
        <v>0.97</v>
      </c>
      <c r="N7" s="504">
        <v>0.28000000000000003</v>
      </c>
      <c r="O7" s="462">
        <v>0.18</v>
      </c>
      <c r="P7" s="430">
        <v>0.26600000000000001</v>
      </c>
      <c r="Q7" s="432">
        <v>0.24</v>
      </c>
      <c r="R7" s="340">
        <f t="shared" ref="R7" si="0">SUM(R8:R10)</f>
        <v>1.2999999999999998</v>
      </c>
      <c r="S7" s="430">
        <v>0.35999999999999988</v>
      </c>
      <c r="T7" s="431">
        <v>0.27999999999999992</v>
      </c>
      <c r="U7" s="431">
        <v>0.33</v>
      </c>
      <c r="V7" s="432">
        <f>SUM(V8:V10)</f>
        <v>0.32791900000000002</v>
      </c>
      <c r="W7" s="340">
        <f t="shared" ref="W7" si="1">SUM(W8:W10)</f>
        <v>1.3220000000000001</v>
      </c>
      <c r="X7" s="430">
        <v>0.32200000000000006</v>
      </c>
      <c r="Y7" s="431">
        <v>0.22999999999999998</v>
      </c>
      <c r="Z7" s="431">
        <v>0.36000000000000004</v>
      </c>
      <c r="AA7" s="432">
        <v>0.41</v>
      </c>
      <c r="AB7" s="340">
        <v>1.63</v>
      </c>
      <c r="AC7" s="430">
        <v>0.42999999999999994</v>
      </c>
      <c r="AD7" s="431">
        <v>0.22999999999999998</v>
      </c>
      <c r="AE7" s="431">
        <v>0.44</v>
      </c>
      <c r="AF7" s="432">
        <v>0.54</v>
      </c>
      <c r="AG7" s="340">
        <v>1.7895214260000003</v>
      </c>
      <c r="AH7" s="430">
        <v>0.46353000700000035</v>
      </c>
      <c r="AI7" s="431">
        <v>0.42</v>
      </c>
      <c r="AJ7" s="431">
        <v>0.44</v>
      </c>
      <c r="AK7" s="432">
        <v>0.47</v>
      </c>
      <c r="AL7" s="340">
        <v>1.38</v>
      </c>
      <c r="AM7" s="430">
        <v>0.47</v>
      </c>
      <c r="AN7" s="431">
        <v>0.31</v>
      </c>
      <c r="AO7" s="431">
        <v>0.32</v>
      </c>
      <c r="AP7" s="432">
        <v>0.28000000000000003</v>
      </c>
    </row>
    <row r="8" spans="2:42" ht="23.25" customHeight="1">
      <c r="B8" s="507"/>
      <c r="C8" s="341" t="s">
        <v>122</v>
      </c>
      <c r="D8" s="342" t="s">
        <v>3</v>
      </c>
      <c r="E8" s="775">
        <v>0.15</v>
      </c>
      <c r="F8" s="775">
        <v>0.13</v>
      </c>
      <c r="G8" s="744">
        <v>0.11</v>
      </c>
      <c r="H8" s="739">
        <v>0.34162987124499994</v>
      </c>
      <c r="I8" s="622">
        <v>7.3611050044999987E-2</v>
      </c>
      <c r="J8" s="569">
        <v>0.1</v>
      </c>
      <c r="K8" s="569">
        <v>0.08</v>
      </c>
      <c r="L8" s="435">
        <v>0.09</v>
      </c>
      <c r="M8" s="732">
        <v>0.25</v>
      </c>
      <c r="N8" s="505">
        <v>0.1</v>
      </c>
      <c r="O8" s="463">
        <v>0.04</v>
      </c>
      <c r="P8" s="433">
        <v>0.09</v>
      </c>
      <c r="Q8" s="435">
        <v>2.3E-2</v>
      </c>
      <c r="R8" s="343">
        <v>0.34799999999999998</v>
      </c>
      <c r="S8" s="433">
        <v>5.7999999999999996E-2</v>
      </c>
      <c r="T8" s="434">
        <v>0.10999999999999999</v>
      </c>
      <c r="U8" s="434">
        <v>7.9999999999999988E-2</v>
      </c>
      <c r="V8" s="435">
        <v>0.1</v>
      </c>
      <c r="W8" s="344">
        <v>0.496</v>
      </c>
      <c r="X8" s="433">
        <v>4.5999999999999985E-2</v>
      </c>
      <c r="Y8" s="434">
        <v>8.0000000000000016E-2</v>
      </c>
      <c r="Z8" s="434">
        <v>0.16999999999999998</v>
      </c>
      <c r="AA8" s="435">
        <v>0.2</v>
      </c>
      <c r="AB8" s="421">
        <v>0.81799999999999995</v>
      </c>
      <c r="AC8" s="433">
        <v>0.20799999999999996</v>
      </c>
      <c r="AD8" s="434">
        <v>9.9999999999999978E-2</v>
      </c>
      <c r="AE8" s="434">
        <v>0.22000000000000003</v>
      </c>
      <c r="AF8" s="435">
        <v>0.28999999999999998</v>
      </c>
      <c r="AG8" s="421">
        <v>1.0375974620000001</v>
      </c>
      <c r="AH8" s="433">
        <v>0.27745330400000012</v>
      </c>
      <c r="AI8" s="434">
        <v>0.22</v>
      </c>
      <c r="AJ8" s="434">
        <v>0.26</v>
      </c>
      <c r="AK8" s="435">
        <v>0.27</v>
      </c>
      <c r="AL8" s="421">
        <v>0.77</v>
      </c>
      <c r="AM8" s="433">
        <v>0.27</v>
      </c>
      <c r="AN8" s="434">
        <v>0.18</v>
      </c>
      <c r="AO8" s="434">
        <v>0.15</v>
      </c>
      <c r="AP8" s="435">
        <v>0.16</v>
      </c>
    </row>
    <row r="9" spans="2:42" ht="22.5" customHeight="1">
      <c r="B9" s="507"/>
      <c r="C9" s="341" t="s">
        <v>123</v>
      </c>
      <c r="D9" s="342" t="s">
        <v>3</v>
      </c>
      <c r="E9" s="622">
        <f>0.29-SUM(F9:G9)</f>
        <v>-1.0000000000000064E-2</v>
      </c>
      <c r="F9" s="744">
        <v>0.2</v>
      </c>
      <c r="G9" s="744">
        <v>0.1</v>
      </c>
      <c r="H9" s="739">
        <v>0.36198740600000001</v>
      </c>
      <c r="I9" s="622">
        <v>5.9641453999999969E-2</v>
      </c>
      <c r="J9" s="569">
        <v>0.05</v>
      </c>
      <c r="K9" s="569">
        <v>0.13</v>
      </c>
      <c r="L9" s="435">
        <v>0.12</v>
      </c>
      <c r="M9" s="732">
        <v>0.31</v>
      </c>
      <c r="N9" s="505">
        <v>0.05</v>
      </c>
      <c r="O9" s="463">
        <v>0.06</v>
      </c>
      <c r="P9" s="433">
        <v>8.3000000000000004E-2</v>
      </c>
      <c r="Q9" s="435">
        <v>0.107</v>
      </c>
      <c r="R9" s="343">
        <v>0.433</v>
      </c>
      <c r="S9" s="433">
        <v>0.13300000000000001</v>
      </c>
      <c r="T9" s="434">
        <v>0.08</v>
      </c>
      <c r="U9" s="434">
        <v>0.129389</v>
      </c>
      <c r="V9" s="435">
        <v>0.10061100000000001</v>
      </c>
      <c r="W9" s="344">
        <v>0.38300000000000001</v>
      </c>
      <c r="X9" s="433">
        <v>0.123</v>
      </c>
      <c r="Y9" s="434">
        <v>0.08</v>
      </c>
      <c r="Z9" s="434">
        <v>0.1</v>
      </c>
      <c r="AA9" s="435">
        <v>0.09</v>
      </c>
      <c r="AB9" s="421">
        <v>0.316</v>
      </c>
      <c r="AC9" s="433">
        <v>0.06</v>
      </c>
      <c r="AD9" s="434">
        <v>3.5000000000000003E-2</v>
      </c>
      <c r="AE9" s="434">
        <v>0.110348</v>
      </c>
      <c r="AF9" s="435">
        <v>0.11</v>
      </c>
      <c r="AG9" s="421">
        <v>0.37839795000000009</v>
      </c>
      <c r="AH9" s="433">
        <v>8.567395000000011E-2</v>
      </c>
      <c r="AI9" s="434">
        <v>0.12</v>
      </c>
      <c r="AJ9" s="434">
        <v>0.1</v>
      </c>
      <c r="AK9" s="435">
        <v>0.2</v>
      </c>
      <c r="AL9" s="421">
        <v>0.37</v>
      </c>
      <c r="AM9" s="433">
        <v>7.0000000000000007E-2</v>
      </c>
      <c r="AN9" s="434">
        <v>7.0000000000000007E-2</v>
      </c>
      <c r="AO9" s="434">
        <v>0.14000000000000001</v>
      </c>
      <c r="AP9" s="435">
        <v>0.09</v>
      </c>
    </row>
    <row r="10" spans="2:42" ht="24" customHeight="1">
      <c r="B10" s="507"/>
      <c r="C10" s="345" t="s">
        <v>124</v>
      </c>
      <c r="D10" s="346" t="s">
        <v>3</v>
      </c>
      <c r="E10" s="623">
        <v>0.15</v>
      </c>
      <c r="F10" s="745">
        <v>0.1</v>
      </c>
      <c r="G10" s="745">
        <v>0.36</v>
      </c>
      <c r="H10" s="740">
        <v>0.67798442499999989</v>
      </c>
      <c r="I10" s="623">
        <v>0.27394666599999995</v>
      </c>
      <c r="J10" s="570">
        <v>0.13</v>
      </c>
      <c r="K10" s="570">
        <v>0.1</v>
      </c>
      <c r="L10" s="438">
        <v>0.17</v>
      </c>
      <c r="M10" s="733">
        <v>0.41</v>
      </c>
      <c r="N10" s="506">
        <v>0.13</v>
      </c>
      <c r="O10" s="464">
        <v>0.08</v>
      </c>
      <c r="P10" s="436">
        <v>9.2999999999999999E-2</v>
      </c>
      <c r="Q10" s="438">
        <v>0.11</v>
      </c>
      <c r="R10" s="347">
        <v>0.51900000000000002</v>
      </c>
      <c r="S10" s="436">
        <v>0.17899999999999999</v>
      </c>
      <c r="T10" s="437">
        <v>0.1</v>
      </c>
      <c r="U10" s="437">
        <v>0.122692</v>
      </c>
      <c r="V10" s="438">
        <v>0.127308</v>
      </c>
      <c r="W10" s="348">
        <v>0.443</v>
      </c>
      <c r="X10" s="436">
        <v>0.15300000000000002</v>
      </c>
      <c r="Y10" s="437">
        <v>0.08</v>
      </c>
      <c r="Z10" s="437">
        <v>0.09</v>
      </c>
      <c r="AA10" s="438">
        <v>0.13</v>
      </c>
      <c r="AB10" s="422">
        <v>0.495</v>
      </c>
      <c r="AC10" s="436">
        <v>0.16199999999999998</v>
      </c>
      <c r="AD10" s="437">
        <v>9.2000000000000026E-2</v>
      </c>
      <c r="AE10" s="437">
        <v>0.102116</v>
      </c>
      <c r="AF10" s="438">
        <v>0.14000000000000001</v>
      </c>
      <c r="AG10" s="422">
        <v>0.37352601400000002</v>
      </c>
      <c r="AH10" s="436">
        <v>0.10040269900000004</v>
      </c>
      <c r="AI10" s="437">
        <v>7.0000000000000007E-2</v>
      </c>
      <c r="AJ10" s="437">
        <v>0.08</v>
      </c>
      <c r="AK10" s="438">
        <v>0.13</v>
      </c>
      <c r="AL10" s="422">
        <v>0.24</v>
      </c>
      <c r="AM10" s="436">
        <v>0.13</v>
      </c>
      <c r="AN10" s="437">
        <v>0.06</v>
      </c>
      <c r="AO10" s="437">
        <v>0.02</v>
      </c>
      <c r="AP10" s="438">
        <v>0.03</v>
      </c>
    </row>
    <row r="11" spans="2:42" ht="30" customHeight="1">
      <c r="B11" s="507"/>
      <c r="C11" s="335" t="s">
        <v>125</v>
      </c>
      <c r="D11" s="336" t="s">
        <v>120</v>
      </c>
      <c r="E11" s="618">
        <v>0.82</v>
      </c>
      <c r="F11" s="618">
        <v>1.73</v>
      </c>
      <c r="G11" s="742">
        <v>4.96</v>
      </c>
      <c r="H11" s="737">
        <v>10.85022220980645</v>
      </c>
      <c r="I11" s="620">
        <v>3.7053466569999998</v>
      </c>
      <c r="J11" s="567">
        <v>0.73</v>
      </c>
      <c r="K11" s="567">
        <v>1.66</v>
      </c>
      <c r="L11" s="429">
        <v>4.76</v>
      </c>
      <c r="M11" s="730">
        <v>11.29</v>
      </c>
      <c r="N11" s="503">
        <v>3.86</v>
      </c>
      <c r="O11" s="461">
        <v>0.7</v>
      </c>
      <c r="P11" s="427">
        <v>1.05</v>
      </c>
      <c r="Q11" s="429">
        <v>5.68</v>
      </c>
      <c r="R11" s="337">
        <v>12.2</v>
      </c>
      <c r="S11" s="427">
        <v>4.2899999999999991</v>
      </c>
      <c r="T11" s="428">
        <v>0.82000000000000028</v>
      </c>
      <c r="U11" s="428">
        <v>1.8</v>
      </c>
      <c r="V11" s="429">
        <v>5.3</v>
      </c>
      <c r="W11" s="337">
        <v>11.52</v>
      </c>
      <c r="X11" s="427">
        <v>4.5199999999999996</v>
      </c>
      <c r="Y11" s="428">
        <v>0.57000000000000028</v>
      </c>
      <c r="Z11" s="428">
        <v>1.5899999999999999</v>
      </c>
      <c r="AA11" s="429">
        <v>4.84</v>
      </c>
      <c r="AB11" s="337">
        <v>11.51</v>
      </c>
      <c r="AC11" s="427">
        <v>3.92</v>
      </c>
      <c r="AD11" s="428">
        <v>0.75</v>
      </c>
      <c r="AE11" s="428">
        <v>1.67</v>
      </c>
      <c r="AF11" s="429">
        <v>5.17</v>
      </c>
      <c r="AG11" s="337">
        <v>13.413327984875172</v>
      </c>
      <c r="AH11" s="427">
        <v>4.6377297848751731</v>
      </c>
      <c r="AI11" s="428">
        <v>0.95</v>
      </c>
      <c r="AJ11" s="428">
        <v>1.9</v>
      </c>
      <c r="AK11" s="429">
        <v>5.92</v>
      </c>
      <c r="AL11" s="337">
        <v>15.62</v>
      </c>
      <c r="AM11" s="427">
        <v>5.03</v>
      </c>
      <c r="AN11" s="428">
        <v>1.1599999999999999</v>
      </c>
      <c r="AO11" s="428">
        <v>1.94</v>
      </c>
      <c r="AP11" s="429">
        <v>7.49</v>
      </c>
    </row>
    <row r="12" spans="2:42" ht="30" customHeight="1">
      <c r="C12" s="335" t="s">
        <v>126</v>
      </c>
      <c r="D12" s="336" t="s">
        <v>3</v>
      </c>
      <c r="E12" s="618">
        <v>12.34</v>
      </c>
      <c r="F12" s="618">
        <v>11.35</v>
      </c>
      <c r="G12" s="742">
        <v>13.25</v>
      </c>
      <c r="H12" s="736">
        <v>51.73</v>
      </c>
      <c r="I12" s="618">
        <v>12.99</v>
      </c>
      <c r="J12" s="567">
        <v>12.66</v>
      </c>
      <c r="K12" s="567">
        <v>12.54</v>
      </c>
      <c r="L12" s="429">
        <v>13.54</v>
      </c>
      <c r="M12" s="730">
        <v>51.97</v>
      </c>
      <c r="N12" s="461">
        <v>13.13</v>
      </c>
      <c r="O12" s="461">
        <v>12.83</v>
      </c>
      <c r="P12" s="427">
        <v>12.59</v>
      </c>
      <c r="Q12" s="429">
        <v>13.42</v>
      </c>
      <c r="R12" s="337">
        <v>51.37</v>
      </c>
      <c r="S12" s="427">
        <v>13.059999999999995</v>
      </c>
      <c r="T12" s="428">
        <v>12.610000000000003</v>
      </c>
      <c r="U12" s="428">
        <v>12.4</v>
      </c>
      <c r="V12" s="429">
        <v>13.31</v>
      </c>
      <c r="W12" s="337">
        <v>49.68</v>
      </c>
      <c r="X12" s="427">
        <v>12.86</v>
      </c>
      <c r="Y12" s="428">
        <v>12.05</v>
      </c>
      <c r="Z12" s="428">
        <v>12.04</v>
      </c>
      <c r="AA12" s="429">
        <v>12.73</v>
      </c>
      <c r="AB12" s="337">
        <v>49.2</v>
      </c>
      <c r="AC12" s="427">
        <v>12.510000000000005</v>
      </c>
      <c r="AD12" s="428">
        <v>12.099999999999998</v>
      </c>
      <c r="AE12" s="428">
        <v>12.09</v>
      </c>
      <c r="AF12" s="429">
        <v>12.5</v>
      </c>
      <c r="AG12" s="337">
        <v>47.904408326400002</v>
      </c>
      <c r="AH12" s="427">
        <v>12.162171326399999</v>
      </c>
      <c r="AI12" s="428">
        <v>11.86</v>
      </c>
      <c r="AJ12" s="428">
        <v>11.63</v>
      </c>
      <c r="AK12" s="429">
        <v>12.25</v>
      </c>
      <c r="AL12" s="337">
        <v>47.9</v>
      </c>
      <c r="AM12" s="427">
        <v>12.18</v>
      </c>
      <c r="AN12" s="428">
        <v>11.74</v>
      </c>
      <c r="AO12" s="428">
        <v>11.56</v>
      </c>
      <c r="AP12" s="429">
        <v>12.42</v>
      </c>
    </row>
    <row r="13" spans="2:42" ht="30" customHeight="1">
      <c r="C13" s="335" t="s">
        <v>127</v>
      </c>
      <c r="D13" s="336" t="s">
        <v>3</v>
      </c>
      <c r="E13" s="618">
        <v>7.72</v>
      </c>
      <c r="F13" s="618">
        <v>7.13</v>
      </c>
      <c r="G13" s="742">
        <v>8.86</v>
      </c>
      <c r="H13" s="736">
        <v>33.729999999999997</v>
      </c>
      <c r="I13" s="618">
        <v>8.7100000000000009</v>
      </c>
      <c r="J13" s="567">
        <v>8</v>
      </c>
      <c r="K13" s="567">
        <v>8.1</v>
      </c>
      <c r="L13" s="429">
        <v>8.93</v>
      </c>
      <c r="M13" s="730">
        <v>34.520000000000003</v>
      </c>
      <c r="N13" s="461">
        <v>9.15</v>
      </c>
      <c r="O13" s="461">
        <v>8.17</v>
      </c>
      <c r="P13" s="427">
        <v>7.93</v>
      </c>
      <c r="Q13" s="429">
        <v>9.2781699999999994</v>
      </c>
      <c r="R13" s="337">
        <v>34.94</v>
      </c>
      <c r="S13" s="427">
        <v>9.39</v>
      </c>
      <c r="T13" s="428">
        <v>8.3499999999999979</v>
      </c>
      <c r="U13" s="428">
        <v>8.08</v>
      </c>
      <c r="V13" s="429">
        <v>9.1199999999999992</v>
      </c>
      <c r="W13" s="337">
        <v>32.04</v>
      </c>
      <c r="X13" s="427">
        <v>8.8499999999999979</v>
      </c>
      <c r="Y13" s="428">
        <v>7.6100000000000012</v>
      </c>
      <c r="Z13" s="428">
        <v>7.2200000000000006</v>
      </c>
      <c r="AA13" s="429">
        <v>8.3699999999999992</v>
      </c>
      <c r="AB13" s="337">
        <v>35.94</v>
      </c>
      <c r="AC13" s="427">
        <v>9.48</v>
      </c>
      <c r="AD13" s="428">
        <v>8.43</v>
      </c>
      <c r="AE13" s="428">
        <v>8.58</v>
      </c>
      <c r="AF13" s="429">
        <v>9.0500000000000007</v>
      </c>
      <c r="AG13" s="337">
        <v>36.433367670000003</v>
      </c>
      <c r="AH13" s="427">
        <v>9.6566086700000042</v>
      </c>
      <c r="AI13" s="428">
        <v>8.58</v>
      </c>
      <c r="AJ13" s="428">
        <v>8.5399999999999991</v>
      </c>
      <c r="AK13" s="429">
        <v>10.17</v>
      </c>
      <c r="AL13" s="337">
        <v>41.3</v>
      </c>
      <c r="AM13" s="427">
        <v>10.59</v>
      </c>
      <c r="AN13" s="428">
        <v>9.85</v>
      </c>
      <c r="AO13" s="428">
        <v>9.92</v>
      </c>
      <c r="AP13" s="429">
        <v>10.94</v>
      </c>
    </row>
    <row r="14" spans="2:42" ht="30" customHeight="1">
      <c r="C14" s="335" t="s">
        <v>128</v>
      </c>
      <c r="D14" s="336" t="s">
        <v>131</v>
      </c>
      <c r="E14" s="777">
        <v>5693</v>
      </c>
      <c r="F14" s="777">
        <v>5693</v>
      </c>
      <c r="G14" s="746">
        <v>5675</v>
      </c>
      <c r="H14" s="734">
        <v>5650.8819999999996</v>
      </c>
      <c r="I14" s="465">
        <v>5650.8819999999996</v>
      </c>
      <c r="J14" s="465">
        <v>5644</v>
      </c>
      <c r="K14" s="465">
        <v>5627</v>
      </c>
      <c r="L14" s="465">
        <v>5612</v>
      </c>
      <c r="M14" s="734">
        <v>5598</v>
      </c>
      <c r="N14" s="465">
        <v>5598</v>
      </c>
      <c r="O14" s="465">
        <v>5579</v>
      </c>
      <c r="P14" s="449">
        <v>5563</v>
      </c>
      <c r="Q14" s="451">
        <v>5546</v>
      </c>
      <c r="R14" s="349">
        <v>5532.6809999999996</v>
      </c>
      <c r="S14" s="449">
        <v>5532.6809999999996</v>
      </c>
      <c r="T14" s="450">
        <v>5517</v>
      </c>
      <c r="U14" s="450">
        <v>5501</v>
      </c>
      <c r="V14" s="451">
        <v>5487.4</v>
      </c>
      <c r="W14" s="349">
        <v>5473.9970000000003</v>
      </c>
      <c r="X14" s="449">
        <v>5473.9970000000003</v>
      </c>
      <c r="Y14" s="450">
        <v>5458</v>
      </c>
      <c r="Z14" s="450">
        <v>5446</v>
      </c>
      <c r="AA14" s="451">
        <v>5431</v>
      </c>
      <c r="AB14" s="349">
        <v>5418</v>
      </c>
      <c r="AC14" s="449">
        <v>5418</v>
      </c>
      <c r="AD14" s="450">
        <v>5404</v>
      </c>
      <c r="AE14" s="450">
        <v>5392</v>
      </c>
      <c r="AF14" s="451">
        <v>5383</v>
      </c>
      <c r="AG14" s="349">
        <v>5377.7340000000004</v>
      </c>
      <c r="AH14" s="449">
        <v>5377.7340000000004</v>
      </c>
      <c r="AI14" s="439">
        <v>5369</v>
      </c>
      <c r="AJ14" s="439">
        <v>5359</v>
      </c>
      <c r="AK14" s="440">
        <v>5354</v>
      </c>
      <c r="AL14" s="349">
        <v>5334</v>
      </c>
      <c r="AM14" s="449">
        <v>5334</v>
      </c>
      <c r="AN14" s="439">
        <v>5324</v>
      </c>
      <c r="AO14" s="439">
        <v>5313</v>
      </c>
      <c r="AP14" s="440">
        <v>5307</v>
      </c>
    </row>
    <row r="15" spans="2:42" ht="34.5" customHeight="1">
      <c r="C15" s="331" t="s">
        <v>422</v>
      </c>
      <c r="D15" s="320"/>
      <c r="E15" s="320"/>
      <c r="F15" s="320"/>
      <c r="G15" s="747"/>
      <c r="H15" s="735"/>
      <c r="I15" s="320"/>
      <c r="J15" s="325"/>
      <c r="K15" s="325"/>
      <c r="L15" s="325"/>
      <c r="M15" s="735"/>
      <c r="N15" s="320"/>
      <c r="O15" s="325"/>
      <c r="P15" s="325"/>
      <c r="Q15" s="325"/>
      <c r="R15" s="324"/>
      <c r="S15" s="325"/>
      <c r="T15" s="325"/>
      <c r="U15" s="326"/>
      <c r="V15" s="323"/>
      <c r="W15" s="324"/>
      <c r="X15" s="325"/>
      <c r="Y15" s="325"/>
      <c r="Z15" s="326"/>
      <c r="AA15" s="323"/>
      <c r="AB15" s="322"/>
      <c r="AC15" s="325"/>
      <c r="AD15" s="325"/>
      <c r="AE15" s="321"/>
      <c r="AF15" s="323"/>
      <c r="AG15" s="324"/>
      <c r="AH15" s="322"/>
      <c r="AI15" s="322"/>
      <c r="AJ15" s="328"/>
      <c r="AK15" s="329"/>
      <c r="AL15" s="357"/>
      <c r="AM15" s="330"/>
      <c r="AN15" s="330"/>
      <c r="AO15" s="328"/>
      <c r="AP15" s="329"/>
    </row>
    <row r="16" spans="2:42" ht="36" customHeight="1">
      <c r="C16" s="350"/>
      <c r="D16" s="350"/>
      <c r="E16" s="566" t="str">
        <f>E4</f>
        <v>Q3 2020</v>
      </c>
      <c r="F16" s="426" t="s">
        <v>1042</v>
      </c>
      <c r="G16" s="426" t="s">
        <v>1011</v>
      </c>
      <c r="H16" s="351">
        <v>2019</v>
      </c>
      <c r="I16" s="566" t="s">
        <v>987</v>
      </c>
      <c r="J16" s="566" t="s">
        <v>941</v>
      </c>
      <c r="K16" s="566" t="s">
        <v>925</v>
      </c>
      <c r="L16" s="426" t="s">
        <v>911</v>
      </c>
      <c r="M16" s="351">
        <v>2018</v>
      </c>
      <c r="N16" s="460" t="s">
        <v>894</v>
      </c>
      <c r="O16" s="460" t="s">
        <v>872</v>
      </c>
      <c r="P16" s="423" t="s">
        <v>827</v>
      </c>
      <c r="Q16" s="426" t="s">
        <v>809</v>
      </c>
      <c r="R16" s="351">
        <v>2017</v>
      </c>
      <c r="S16" s="423" t="s">
        <v>810</v>
      </c>
      <c r="T16" s="424" t="s">
        <v>811</v>
      </c>
      <c r="U16" s="425" t="s">
        <v>812</v>
      </c>
      <c r="V16" s="426" t="s">
        <v>813</v>
      </c>
      <c r="W16" s="351">
        <v>2016</v>
      </c>
      <c r="X16" s="423" t="s">
        <v>814</v>
      </c>
      <c r="Y16" s="424" t="s">
        <v>815</v>
      </c>
      <c r="Z16" s="425" t="s">
        <v>816</v>
      </c>
      <c r="AA16" s="426" t="s">
        <v>817</v>
      </c>
      <c r="AB16" s="351">
        <v>2015</v>
      </c>
      <c r="AC16" s="423" t="s">
        <v>818</v>
      </c>
      <c r="AD16" s="424" t="s">
        <v>425</v>
      </c>
      <c r="AE16" s="425" t="s">
        <v>819</v>
      </c>
      <c r="AF16" s="426" t="s">
        <v>820</v>
      </c>
      <c r="AG16" s="351">
        <v>2014</v>
      </c>
      <c r="AH16" s="423" t="s">
        <v>821</v>
      </c>
      <c r="AI16" s="424" t="s">
        <v>391</v>
      </c>
      <c r="AJ16" s="425" t="s">
        <v>822</v>
      </c>
      <c r="AK16" s="426" t="s">
        <v>823</v>
      </c>
      <c r="AL16" s="351">
        <v>2013</v>
      </c>
      <c r="AM16" s="423" t="s">
        <v>824</v>
      </c>
      <c r="AN16" s="424" t="s">
        <v>825</v>
      </c>
      <c r="AO16" s="425" t="s">
        <v>394</v>
      </c>
      <c r="AP16" s="426" t="s">
        <v>826</v>
      </c>
    </row>
    <row r="17" spans="3:42" ht="39" customHeight="1">
      <c r="C17" s="338" t="s">
        <v>129</v>
      </c>
      <c r="D17" s="339" t="s">
        <v>132</v>
      </c>
      <c r="E17" s="774">
        <v>1.0900000000000001</v>
      </c>
      <c r="F17" s="774">
        <v>0.99</v>
      </c>
      <c r="G17" s="748">
        <v>0.89</v>
      </c>
      <c r="H17" s="738">
        <v>3.8</v>
      </c>
      <c r="I17" s="621">
        <v>0.83999999999999986</v>
      </c>
      <c r="J17" s="571">
        <v>0.78</v>
      </c>
      <c r="K17" s="571">
        <v>0.99</v>
      </c>
      <c r="L17" s="452">
        <v>1.2</v>
      </c>
      <c r="M17" s="731">
        <v>4.87</v>
      </c>
      <c r="N17" s="500">
        <v>1.33</v>
      </c>
      <c r="O17" s="466">
        <v>1.04</v>
      </c>
      <c r="P17" s="443">
        <v>1.07</v>
      </c>
      <c r="Q17" s="452">
        <v>1.43</v>
      </c>
      <c r="R17" s="352">
        <f t="shared" ref="R17" si="2">SUM(R18:R19)</f>
        <v>6.7715999999999994</v>
      </c>
      <c r="S17" s="443">
        <v>1.7615999999999996</v>
      </c>
      <c r="T17" s="444">
        <v>1.4499999999999997</v>
      </c>
      <c r="U17" s="444">
        <v>1.77</v>
      </c>
      <c r="V17" s="452">
        <v>1.79</v>
      </c>
      <c r="W17" s="352">
        <f t="shared" ref="W17" si="3">SUM(W18:W19)</f>
        <v>6.0625</v>
      </c>
      <c r="X17" s="443">
        <v>1.9625000000000004</v>
      </c>
      <c r="Y17" s="444">
        <v>1.6399999999999997</v>
      </c>
      <c r="Z17" s="444">
        <v>1.24</v>
      </c>
      <c r="AA17" s="452">
        <v>1.22</v>
      </c>
      <c r="AB17" s="352">
        <v>5.0860000000000003</v>
      </c>
      <c r="AC17" s="443">
        <v>1.4260000000000002</v>
      </c>
      <c r="AD17" s="444">
        <v>1.37</v>
      </c>
      <c r="AE17" s="444">
        <v>1.1500000000000001</v>
      </c>
      <c r="AF17" s="452">
        <v>1.1399999999999999</v>
      </c>
      <c r="AG17" s="352">
        <v>4.8798987900000004</v>
      </c>
      <c r="AH17" s="443">
        <v>1.3474747900000006</v>
      </c>
      <c r="AI17" s="444">
        <v>1.34</v>
      </c>
      <c r="AJ17" s="431">
        <v>1.18</v>
      </c>
      <c r="AK17" s="432">
        <v>1.01</v>
      </c>
      <c r="AL17" s="340">
        <v>5.48</v>
      </c>
      <c r="AM17" s="430">
        <v>1.2</v>
      </c>
      <c r="AN17" s="431">
        <v>1.33</v>
      </c>
      <c r="AO17" s="431">
        <v>1.45</v>
      </c>
      <c r="AP17" s="432">
        <v>1.51</v>
      </c>
    </row>
    <row r="18" spans="3:42" ht="36.75" customHeight="1">
      <c r="C18" s="353" t="s">
        <v>461</v>
      </c>
      <c r="D18" s="342" t="s">
        <v>132</v>
      </c>
      <c r="E18" s="775">
        <f>2.3-1.47</f>
        <v>0.82999999999999985</v>
      </c>
      <c r="F18" s="775">
        <f>1.47-0.74</f>
        <v>0.73</v>
      </c>
      <c r="G18" s="749">
        <v>0.74</v>
      </c>
      <c r="H18" s="739">
        <v>3</v>
      </c>
      <c r="I18" s="622">
        <v>0.62000000000000011</v>
      </c>
      <c r="J18" s="572">
        <v>0.63</v>
      </c>
      <c r="K18" s="572">
        <v>0.82</v>
      </c>
      <c r="L18" s="453">
        <v>0.93</v>
      </c>
      <c r="M18" s="732">
        <v>3.68</v>
      </c>
      <c r="N18" s="501">
        <v>1.08</v>
      </c>
      <c r="O18" s="467">
        <v>0.94</v>
      </c>
      <c r="P18" s="445">
        <v>0.71</v>
      </c>
      <c r="Q18" s="453">
        <v>0.95</v>
      </c>
      <c r="R18" s="354">
        <v>4.8895999999999997</v>
      </c>
      <c r="S18" s="445">
        <v>1.4845999999999999</v>
      </c>
      <c r="T18" s="446">
        <v>1.18</v>
      </c>
      <c r="U18" s="446">
        <v>1.1200000000000001</v>
      </c>
      <c r="V18" s="453">
        <v>1.29</v>
      </c>
      <c r="W18" s="354">
        <v>4.657</v>
      </c>
      <c r="X18" s="445">
        <v>1.4790000000000001</v>
      </c>
      <c r="Y18" s="446">
        <v>1.278</v>
      </c>
      <c r="Z18" s="446">
        <v>0.91799999999999993</v>
      </c>
      <c r="AA18" s="453">
        <v>0.98199999999999998</v>
      </c>
      <c r="AB18" s="354">
        <v>3.76</v>
      </c>
      <c r="AC18" s="445">
        <v>1.0699999999999998</v>
      </c>
      <c r="AD18" s="446">
        <v>0.98</v>
      </c>
      <c r="AE18" s="446">
        <v>0.876</v>
      </c>
      <c r="AF18" s="453">
        <v>0.83</v>
      </c>
      <c r="AG18" s="354">
        <v>3.5229002200000004</v>
      </c>
      <c r="AH18" s="445">
        <v>0.99129805000000015</v>
      </c>
      <c r="AI18" s="446">
        <v>0.93</v>
      </c>
      <c r="AJ18" s="434">
        <v>0.88</v>
      </c>
      <c r="AK18" s="435">
        <v>0.72</v>
      </c>
      <c r="AL18" s="421">
        <v>3.67</v>
      </c>
      <c r="AM18" s="433">
        <v>0.79</v>
      </c>
      <c r="AN18" s="434">
        <v>0.83</v>
      </c>
      <c r="AO18" s="434">
        <v>0.94</v>
      </c>
      <c r="AP18" s="441">
        <v>1.1100000000000001</v>
      </c>
    </row>
    <row r="19" spans="3:42" ht="37.5" customHeight="1">
      <c r="C19" s="355" t="s">
        <v>460</v>
      </c>
      <c r="D19" s="346" t="s">
        <v>132</v>
      </c>
      <c r="E19" s="776">
        <f t="shared" ref="E19" si="4">E17-E18</f>
        <v>0.26000000000000023</v>
      </c>
      <c r="F19" s="776">
        <f>F17-F18</f>
        <v>0.26</v>
      </c>
      <c r="G19" s="750">
        <v>0.15</v>
      </c>
      <c r="H19" s="740">
        <v>0.79999999999999982</v>
      </c>
      <c r="I19" s="623">
        <v>0.21999999999999975</v>
      </c>
      <c r="J19" s="573">
        <v>0.14000000000000001</v>
      </c>
      <c r="K19" s="573">
        <v>0.17000000000000004</v>
      </c>
      <c r="L19" s="454">
        <v>0.27</v>
      </c>
      <c r="M19" s="733">
        <v>1.19</v>
      </c>
      <c r="N19" s="502">
        <v>0.25</v>
      </c>
      <c r="O19" s="468">
        <v>0.1</v>
      </c>
      <c r="P19" s="447">
        <v>0.36</v>
      </c>
      <c r="Q19" s="454">
        <v>0.48</v>
      </c>
      <c r="R19" s="356">
        <v>1.8819999999999999</v>
      </c>
      <c r="S19" s="447">
        <v>0.27699999999999991</v>
      </c>
      <c r="T19" s="448">
        <v>0.27</v>
      </c>
      <c r="U19" s="448">
        <v>0.64999999999999991</v>
      </c>
      <c r="V19" s="454">
        <v>0.5</v>
      </c>
      <c r="W19" s="356">
        <v>1.4055</v>
      </c>
      <c r="X19" s="447">
        <v>0.48350000000000026</v>
      </c>
      <c r="Y19" s="448">
        <v>0.36199999999999966</v>
      </c>
      <c r="Z19" s="448">
        <v>0.32200000000000006</v>
      </c>
      <c r="AA19" s="454">
        <v>0.23799999999999999</v>
      </c>
      <c r="AB19" s="356">
        <v>1.3260000000000001</v>
      </c>
      <c r="AC19" s="447">
        <v>0.35600000000000009</v>
      </c>
      <c r="AD19" s="448">
        <v>0.3899999999999999</v>
      </c>
      <c r="AE19" s="448">
        <v>0.27400000000000008</v>
      </c>
      <c r="AF19" s="454">
        <v>0.30999999999999994</v>
      </c>
      <c r="AG19" s="356">
        <v>1.3569985699999998</v>
      </c>
      <c r="AH19" s="447">
        <v>0.35617672999999983</v>
      </c>
      <c r="AI19" s="448">
        <v>0.42</v>
      </c>
      <c r="AJ19" s="437">
        <v>0.3</v>
      </c>
      <c r="AK19" s="438">
        <v>0.28999999999999998</v>
      </c>
      <c r="AL19" s="422">
        <v>1.81</v>
      </c>
      <c r="AM19" s="436">
        <v>0.41</v>
      </c>
      <c r="AN19" s="437">
        <v>0.5</v>
      </c>
      <c r="AO19" s="437">
        <v>0.51</v>
      </c>
      <c r="AP19" s="442">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6"/>
  <sheetViews>
    <sheetView zoomScale="80" zoomScaleNormal="80" workbookViewId="0">
      <selection activeCell="G31" sqref="G31"/>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427</v>
      </c>
      <c r="B1" s="23"/>
      <c r="C1" s="24"/>
      <c r="D1" s="67"/>
      <c r="E1" s="458"/>
    </row>
    <row r="2" spans="1:5" ht="45">
      <c r="A2" s="25" t="s">
        <v>145</v>
      </c>
      <c r="B2" s="26" t="s">
        <v>140</v>
      </c>
      <c r="C2" s="25" t="s">
        <v>141</v>
      </c>
      <c r="D2" s="25" t="s">
        <v>142</v>
      </c>
    </row>
    <row r="3" spans="1:5">
      <c r="A3" s="27" t="s">
        <v>4</v>
      </c>
      <c r="B3" s="27" t="s">
        <v>152</v>
      </c>
      <c r="C3" s="28">
        <f>C4+C5+C6</f>
        <v>1535</v>
      </c>
      <c r="D3" s="492">
        <v>390.2</v>
      </c>
    </row>
    <row r="4" spans="1:5">
      <c r="A4" s="29" t="s">
        <v>144</v>
      </c>
      <c r="B4" s="7"/>
      <c r="C4" s="469">
        <v>140</v>
      </c>
      <c r="D4" s="493"/>
    </row>
    <row r="5" spans="1:5">
      <c r="A5" s="29" t="s">
        <v>143</v>
      </c>
      <c r="B5" s="7"/>
      <c r="C5" s="470">
        <v>1345</v>
      </c>
      <c r="D5" s="493"/>
    </row>
    <row r="6" spans="1:5">
      <c r="A6" s="31" t="s">
        <v>5</v>
      </c>
      <c r="B6" s="32"/>
      <c r="C6" s="471">
        <v>50</v>
      </c>
      <c r="D6" s="493"/>
    </row>
    <row r="7" spans="1:5">
      <c r="A7" s="27" t="s">
        <v>6</v>
      </c>
      <c r="B7" s="27" t="s">
        <v>152</v>
      </c>
      <c r="C7" s="319">
        <f>C8+C9</f>
        <v>1155</v>
      </c>
      <c r="D7" s="492">
        <v>196</v>
      </c>
    </row>
    <row r="8" spans="1:5">
      <c r="A8" s="29" t="s">
        <v>146</v>
      </c>
      <c r="B8" s="7"/>
      <c r="C8" s="33">
        <v>250</v>
      </c>
      <c r="D8" s="494"/>
    </row>
    <row r="9" spans="1:5">
      <c r="A9" s="34" t="s">
        <v>147</v>
      </c>
      <c r="B9" s="19"/>
      <c r="C9" s="19">
        <v>905</v>
      </c>
      <c r="D9" s="495"/>
    </row>
    <row r="10" spans="1:5">
      <c r="A10" s="27" t="s">
        <v>7</v>
      </c>
      <c r="B10" s="27" t="s">
        <v>152</v>
      </c>
      <c r="C10" s="35">
        <f>C11+C12</f>
        <v>700</v>
      </c>
      <c r="D10" s="496">
        <v>301.2</v>
      </c>
    </row>
    <row r="11" spans="1:5">
      <c r="A11" s="29" t="s">
        <v>148</v>
      </c>
      <c r="B11" s="7"/>
      <c r="C11" s="30">
        <v>240</v>
      </c>
      <c r="D11" s="493"/>
    </row>
    <row r="12" spans="1:5">
      <c r="A12" s="29" t="s">
        <v>149</v>
      </c>
      <c r="B12" s="7"/>
      <c r="C12" s="30">
        <v>460</v>
      </c>
      <c r="D12" s="493"/>
    </row>
    <row r="13" spans="1:5">
      <c r="A13" s="36" t="s">
        <v>8</v>
      </c>
      <c r="B13" s="27" t="s">
        <v>152</v>
      </c>
      <c r="C13" s="28">
        <f>C14+C15</f>
        <v>546</v>
      </c>
      <c r="D13" s="492">
        <v>36.5</v>
      </c>
    </row>
    <row r="14" spans="1:5">
      <c r="A14" s="37" t="s">
        <v>150</v>
      </c>
      <c r="B14" s="16"/>
      <c r="C14" s="33">
        <v>306</v>
      </c>
      <c r="D14" s="494"/>
    </row>
    <row r="15" spans="1:5">
      <c r="A15" s="34" t="s">
        <v>151</v>
      </c>
      <c r="B15" s="19"/>
      <c r="C15" s="38">
        <v>240</v>
      </c>
      <c r="D15" s="495"/>
    </row>
    <row r="16" spans="1:5">
      <c r="A16" s="39" t="s">
        <v>9</v>
      </c>
      <c r="B16" s="332" t="s">
        <v>152</v>
      </c>
      <c r="C16" s="40">
        <f>C17</f>
        <v>165</v>
      </c>
      <c r="D16" s="497">
        <v>85</v>
      </c>
      <c r="E16" s="10" t="s">
        <v>153</v>
      </c>
    </row>
    <row r="17" spans="1:5">
      <c r="A17" s="41" t="s">
        <v>156</v>
      </c>
      <c r="B17" s="42"/>
      <c r="C17" s="42">
        <v>165</v>
      </c>
      <c r="D17" s="498"/>
    </row>
    <row r="18" spans="1:5">
      <c r="A18" s="27" t="s">
        <v>10</v>
      </c>
      <c r="B18" s="27" t="s">
        <v>152</v>
      </c>
      <c r="C18" s="35">
        <f>C19+C20+C21</f>
        <v>355</v>
      </c>
      <c r="D18" s="496">
        <v>335</v>
      </c>
    </row>
    <row r="19" spans="1:5" ht="15.75">
      <c r="A19" s="29" t="s">
        <v>154</v>
      </c>
      <c r="B19" s="7"/>
      <c r="C19" s="30">
        <v>240</v>
      </c>
      <c r="D19" s="43"/>
    </row>
    <row r="20" spans="1:5">
      <c r="A20" s="37" t="s">
        <v>156</v>
      </c>
      <c r="B20" s="16"/>
      <c r="C20" s="30">
        <v>60</v>
      </c>
      <c r="D20" s="44"/>
    </row>
    <row r="21" spans="1:5" ht="15.75">
      <c r="A21" s="45" t="s">
        <v>155</v>
      </c>
      <c r="B21" s="7"/>
      <c r="C21" s="30">
        <v>55</v>
      </c>
      <c r="D21" s="43"/>
    </row>
    <row r="22" spans="1:5" ht="15.75">
      <c r="A22" s="46" t="s">
        <v>116</v>
      </c>
      <c r="B22" s="47"/>
      <c r="C22" s="48">
        <f>C3+C7+C10+C13+C18</f>
        <v>4291</v>
      </c>
      <c r="D22" s="48">
        <f>D3+D7+D10+D13+D18</f>
        <v>1258.9000000000001</v>
      </c>
    </row>
    <row r="23" spans="1:5">
      <c r="A23" s="49"/>
      <c r="B23" s="49"/>
      <c r="C23" s="50"/>
      <c r="D23" s="51"/>
    </row>
    <row r="24" spans="1:5">
      <c r="A24" s="52" t="s">
        <v>157</v>
      </c>
      <c r="B24" s="52" t="s">
        <v>159</v>
      </c>
      <c r="C24" s="53">
        <v>40</v>
      </c>
      <c r="D24" s="499">
        <v>250</v>
      </c>
    </row>
    <row r="25" spans="1:5">
      <c r="A25" s="52" t="s">
        <v>100</v>
      </c>
      <c r="B25" s="52" t="s">
        <v>159</v>
      </c>
      <c r="C25" s="53">
        <v>66</v>
      </c>
      <c r="D25" s="499">
        <v>86</v>
      </c>
    </row>
    <row r="26" spans="1:5">
      <c r="A26" s="54" t="s">
        <v>11</v>
      </c>
      <c r="B26" s="52" t="s">
        <v>159</v>
      </c>
      <c r="C26" s="55">
        <v>125</v>
      </c>
      <c r="D26" s="55">
        <v>466</v>
      </c>
      <c r="E26" s="10" t="s">
        <v>153</v>
      </c>
    </row>
    <row r="27" spans="1:5">
      <c r="A27" s="56" t="s">
        <v>12</v>
      </c>
      <c r="B27" s="52" t="s">
        <v>159</v>
      </c>
      <c r="C27" s="53">
        <v>135.5</v>
      </c>
      <c r="D27" s="499">
        <v>294.29000000000002</v>
      </c>
    </row>
    <row r="28" spans="1:5">
      <c r="A28" s="56" t="s">
        <v>13</v>
      </c>
      <c r="B28" s="52" t="s">
        <v>159</v>
      </c>
      <c r="C28" s="53">
        <f>C29+C30</f>
        <v>105.82</v>
      </c>
      <c r="D28" s="499">
        <f>D29+D30</f>
        <v>383.8</v>
      </c>
    </row>
    <row r="29" spans="1:5">
      <c r="A29" s="29" t="s">
        <v>14</v>
      </c>
      <c r="B29" s="7"/>
      <c r="C29" s="57">
        <v>50.82</v>
      </c>
      <c r="D29" s="562">
        <v>182.4</v>
      </c>
    </row>
    <row r="30" spans="1:5">
      <c r="A30" s="29" t="s">
        <v>15</v>
      </c>
      <c r="B30" s="7"/>
      <c r="C30" s="33">
        <v>55</v>
      </c>
      <c r="D30" s="563">
        <v>201.4</v>
      </c>
    </row>
    <row r="31" spans="1:5" ht="33" customHeight="1">
      <c r="A31" s="333" t="s">
        <v>158</v>
      </c>
      <c r="B31" s="36"/>
      <c r="C31" s="59" t="s">
        <v>16</v>
      </c>
      <c r="D31" s="59">
        <v>146.07</v>
      </c>
    </row>
    <row r="32" spans="1:5" ht="15.75">
      <c r="A32" s="46" t="s">
        <v>117</v>
      </c>
      <c r="B32" s="47"/>
      <c r="C32" s="48">
        <f>SUM(C24:C28)-C26</f>
        <v>347.32</v>
      </c>
      <c r="D32" s="48">
        <f>SUM(D24:D28)-D26+D31</f>
        <v>1160.1599999999999</v>
      </c>
    </row>
    <row r="33" spans="1:7">
      <c r="A33" s="60"/>
      <c r="B33" s="60"/>
      <c r="C33" s="35"/>
      <c r="D33" s="61"/>
    </row>
    <row r="34" spans="1:7">
      <c r="A34" s="62" t="s">
        <v>160</v>
      </c>
      <c r="B34" s="62"/>
      <c r="C34" s="53">
        <v>133.44399999999996</v>
      </c>
      <c r="D34" s="63" t="s">
        <v>16</v>
      </c>
    </row>
    <row r="35" spans="1:7">
      <c r="A35" s="56" t="s">
        <v>161</v>
      </c>
      <c r="B35" s="56"/>
      <c r="C35" s="53">
        <f>SUM(C36:C39)</f>
        <v>200.75</v>
      </c>
      <c r="D35" s="63" t="s">
        <v>16</v>
      </c>
    </row>
    <row r="36" spans="1:7">
      <c r="A36" s="37" t="s">
        <v>17</v>
      </c>
      <c r="B36" s="16"/>
      <c r="C36" s="33">
        <v>30</v>
      </c>
      <c r="D36" s="33" t="s">
        <v>16</v>
      </c>
    </row>
    <row r="37" spans="1:7">
      <c r="A37" s="37" t="s">
        <v>18</v>
      </c>
      <c r="B37" s="16"/>
      <c r="C37" s="58">
        <v>30.75</v>
      </c>
      <c r="D37" s="33" t="s">
        <v>16</v>
      </c>
    </row>
    <row r="38" spans="1:7">
      <c r="A38" s="37" t="s">
        <v>19</v>
      </c>
      <c r="B38" s="16"/>
      <c r="C38" s="33">
        <v>100</v>
      </c>
      <c r="D38" s="33" t="s">
        <v>16</v>
      </c>
    </row>
    <row r="39" spans="1:7">
      <c r="A39" s="37" t="s">
        <v>20</v>
      </c>
      <c r="B39" s="16"/>
      <c r="C39" s="33">
        <v>40</v>
      </c>
      <c r="D39" s="33" t="s">
        <v>16</v>
      </c>
    </row>
    <row r="40" spans="1:7" ht="15.75">
      <c r="A40" s="46" t="s">
        <v>118</v>
      </c>
      <c r="B40" s="47"/>
      <c r="C40" s="48">
        <f>C34+C35</f>
        <v>334.19399999999996</v>
      </c>
      <c r="D40" s="64"/>
      <c r="G40" s="251"/>
    </row>
    <row r="41" spans="1:7" ht="15.75">
      <c r="A41" s="65"/>
      <c r="B41" s="65"/>
      <c r="C41" s="458"/>
      <c r="D41" s="458"/>
    </row>
    <row r="42" spans="1:7" ht="15.75">
      <c r="A42" s="46" t="s">
        <v>951</v>
      </c>
      <c r="B42" s="47"/>
      <c r="C42" s="48">
        <f>180</f>
        <v>180</v>
      </c>
      <c r="D42" s="64"/>
    </row>
    <row r="43" spans="1:7" ht="15.75">
      <c r="A43" s="66"/>
      <c r="B43" s="65"/>
      <c r="C43" s="458"/>
      <c r="D43" s="458"/>
    </row>
    <row r="44" spans="1:7" ht="15.75">
      <c r="A44" s="46" t="s">
        <v>428</v>
      </c>
      <c r="B44" s="47"/>
      <c r="C44" s="48">
        <f>C22+C32+C40+C42</f>
        <v>5152.5139999999992</v>
      </c>
      <c r="D44" s="48">
        <f>D22+D32+D40+D42</f>
        <v>2419.06</v>
      </c>
    </row>
    <row r="46" spans="1:7">
      <c r="A46" s="66" t="s">
        <v>162</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JB49"/>
  <sheetViews>
    <sheetView workbookViewId="0">
      <selection activeCell="C1" sqref="C1:L1048576"/>
    </sheetView>
  </sheetViews>
  <sheetFormatPr defaultColWidth="9.28515625" defaultRowHeight="15"/>
  <cols>
    <col min="1" max="1" width="40.7109375" style="458"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3.7109375" style="10" customWidth="1"/>
    <col min="13" max="13" width="21.28515625" style="10" customWidth="1"/>
    <col min="14" max="15" width="14.7109375" style="10" customWidth="1"/>
    <col min="16" max="16" width="21.7109375" style="10" customWidth="1"/>
    <col min="17" max="17" width="3.7109375" style="10" customWidth="1"/>
    <col min="18" max="18" width="21.28515625" style="10" customWidth="1"/>
    <col min="19" max="20" width="14.7109375" style="10" customWidth="1"/>
    <col min="21" max="21" width="21.7109375" style="10" customWidth="1"/>
    <col min="22" max="22" width="3.7109375" style="10" customWidth="1"/>
    <col min="23" max="23" width="21.28515625" style="10" customWidth="1"/>
    <col min="24" max="25" width="14.7109375" style="10" customWidth="1"/>
    <col min="26" max="26" width="21.7109375" style="10" customWidth="1"/>
    <col min="27" max="27" width="5.7109375" style="10" customWidth="1"/>
    <col min="28" max="28" width="21.28515625" style="512" customWidth="1"/>
    <col min="29" max="30" width="14.7109375" style="512" customWidth="1"/>
    <col min="31" max="31" width="21.7109375" style="512" customWidth="1"/>
    <col min="32" max="32" width="3.7109375" style="512" customWidth="1"/>
    <col min="33" max="33" width="21.28515625" style="512" customWidth="1"/>
    <col min="34" max="35" width="14.7109375" style="512" customWidth="1"/>
    <col min="36" max="36" width="21.7109375" style="512" customWidth="1"/>
    <col min="37" max="37" width="8.28515625" style="512" customWidth="1"/>
    <col min="38" max="38" width="21.28515625" style="512" customWidth="1"/>
    <col min="39" max="40" width="14.7109375" style="512" customWidth="1"/>
    <col min="41" max="41" width="21.7109375" style="512" customWidth="1"/>
    <col min="42" max="42" width="3.7109375" style="512" customWidth="1"/>
    <col min="43" max="43" width="21.28515625" style="512" customWidth="1"/>
    <col min="44" max="45" width="14.7109375" style="512" customWidth="1"/>
    <col min="46" max="46" width="21.7109375" style="512" customWidth="1"/>
    <col min="47" max="48" width="3.7109375" style="512" customWidth="1"/>
    <col min="49" max="49" width="21.28515625" style="512" customWidth="1"/>
    <col min="50" max="51" width="14.7109375" style="512" customWidth="1"/>
    <col min="52" max="52" width="21.7109375" style="512" customWidth="1"/>
    <col min="53" max="53" width="3.7109375" style="512" customWidth="1"/>
    <col min="54" max="54" width="21.28515625" style="512" customWidth="1"/>
    <col min="55" max="56" width="14.7109375" style="512" customWidth="1"/>
    <col min="57" max="57" width="21.7109375" style="512" customWidth="1"/>
    <col min="58" max="58" width="3.7109375" style="512" customWidth="1"/>
    <col min="59" max="59" width="21.28515625" style="512" customWidth="1"/>
    <col min="60" max="61" width="14.7109375" style="512" customWidth="1"/>
    <col min="62" max="62" width="21.7109375" style="512" customWidth="1"/>
    <col min="63" max="63" width="5.7109375" style="512" customWidth="1"/>
    <col min="64" max="64" width="21.28515625" style="512" customWidth="1"/>
    <col min="65" max="66" width="14.7109375" style="512" customWidth="1"/>
    <col min="67" max="67" width="21.7109375" style="512" customWidth="1"/>
    <col min="68" max="68" width="3.7109375" style="512" customWidth="1"/>
    <col min="69" max="69" width="21.28515625" style="512" customWidth="1"/>
    <col min="70" max="71" width="14.7109375" style="512" customWidth="1"/>
    <col min="72" max="72" width="21.7109375" style="512" customWidth="1"/>
    <col min="73" max="73" width="5.7109375" style="512" customWidth="1"/>
    <col min="74" max="74" width="21.28515625" style="512" customWidth="1"/>
    <col min="75" max="76" width="14.7109375" style="512" customWidth="1"/>
    <col min="77" max="77" width="21.7109375" style="512" customWidth="1"/>
    <col min="78" max="78" width="3.7109375" style="512" customWidth="1"/>
    <col min="79" max="79" width="21.28515625" style="512" customWidth="1"/>
    <col min="80" max="81" width="14.7109375" style="512" customWidth="1"/>
    <col min="82" max="82" width="21.7109375" style="512" customWidth="1"/>
    <col min="83" max="83" width="5.7109375" style="512" customWidth="1"/>
    <col min="84" max="84" width="21.28515625" style="261" customWidth="1"/>
    <col min="85" max="86" width="14.7109375" style="261" customWidth="1"/>
    <col min="87" max="87" width="21.7109375" style="261" customWidth="1"/>
    <col min="88" max="88" width="3.7109375" style="261" customWidth="1"/>
    <col min="89" max="89" width="21.28515625" style="261" customWidth="1"/>
    <col min="90" max="91" width="14.7109375" style="261" customWidth="1"/>
    <col min="92" max="92" width="21.7109375" style="261" customWidth="1"/>
    <col min="93" max="93" width="5.7109375" style="10" customWidth="1"/>
    <col min="94" max="94" width="21.28515625" style="10" customWidth="1"/>
    <col min="95" max="96" width="14.7109375" style="10" customWidth="1"/>
    <col min="97" max="97" width="21.7109375" style="10" customWidth="1"/>
    <col min="98" max="98" width="9.5703125" style="10" customWidth="1"/>
    <col min="99" max="99" width="21.28515625" style="10" customWidth="1"/>
    <col min="100" max="101" width="14.7109375" style="10" customWidth="1"/>
    <col min="102" max="102" width="21.7109375" style="10" customWidth="1"/>
    <col min="103" max="103" width="3.7109375" style="10" customWidth="1"/>
    <col min="104" max="104" width="21.28515625" style="10" customWidth="1"/>
    <col min="105" max="106" width="14.7109375" style="10" customWidth="1"/>
    <col min="107" max="107" width="21.7109375" style="10" customWidth="1"/>
    <col min="108" max="108" width="15" style="10" customWidth="1"/>
    <col min="109" max="109" width="21.7109375" style="10" customWidth="1"/>
    <col min="110" max="111" width="17.7109375" style="10" customWidth="1"/>
    <col min="112" max="112" width="21.7109375" style="10" customWidth="1"/>
    <col min="113" max="113" width="6.28515625" style="10" customWidth="1"/>
    <col min="114" max="114" width="21.7109375" style="10" customWidth="1"/>
    <col min="115" max="116" width="17.7109375" style="10" customWidth="1"/>
    <col min="117" max="117" width="21.7109375" style="10" customWidth="1"/>
    <col min="118" max="118" width="4.5703125" style="10" customWidth="1"/>
    <col min="119" max="119" width="21.7109375" style="10" customWidth="1"/>
    <col min="120" max="121" width="17.7109375" style="10" customWidth="1"/>
    <col min="122" max="122" width="21.7109375" style="10" customWidth="1"/>
    <col min="123" max="123" width="5.7109375" style="10" customWidth="1"/>
    <col min="124" max="124" width="21.7109375" style="10" customWidth="1"/>
    <col min="125" max="126" width="17.7109375" style="10" customWidth="1"/>
    <col min="127" max="127" width="21.7109375" style="10" customWidth="1"/>
    <col min="128" max="128" width="3.7109375" style="10" customWidth="1"/>
    <col min="129" max="129" width="21.7109375" style="10" customWidth="1"/>
    <col min="130" max="131" width="17.7109375" style="10" customWidth="1"/>
    <col min="132" max="132" width="21.7109375" style="10" customWidth="1"/>
    <col min="133" max="133" width="3.7109375" style="10" customWidth="1"/>
    <col min="134" max="134" width="21.7109375" style="10" customWidth="1"/>
    <col min="135" max="136" width="17.7109375" style="10" customWidth="1"/>
    <col min="137" max="137" width="21.7109375" style="10" customWidth="1"/>
    <col min="138" max="138" width="3.7109375" style="10" customWidth="1"/>
    <col min="139" max="139" width="21.7109375" style="10" customWidth="1"/>
    <col min="140" max="141" width="17.7109375" style="10" customWidth="1"/>
    <col min="142" max="142" width="21.7109375" style="10" customWidth="1"/>
    <col min="143" max="143" width="9.28515625" style="10"/>
    <col min="144" max="144" width="21.7109375" style="10" customWidth="1"/>
    <col min="145" max="146" width="17.7109375" style="10" customWidth="1"/>
    <col min="147" max="147" width="22.7109375" style="10" customWidth="1"/>
    <col min="148" max="148" width="3.7109375" style="10" customWidth="1"/>
    <col min="149" max="149" width="22.7109375" style="10" customWidth="1"/>
    <col min="150" max="151" width="18.7109375" style="10" customWidth="1"/>
    <col min="152" max="152" width="22.7109375" style="10" customWidth="1"/>
    <col min="153" max="153" width="9.28515625" style="10"/>
    <col min="154" max="154" width="22.7109375" style="10" customWidth="1"/>
    <col min="155" max="156" width="18.7109375" style="10" customWidth="1"/>
    <col min="157" max="157" width="24.5703125" style="10" customWidth="1"/>
    <col min="158" max="158" width="3.7109375" style="10" customWidth="1"/>
    <col min="159" max="159" width="22.7109375" style="10" customWidth="1"/>
    <col min="160" max="161" width="18.7109375" style="10" customWidth="1"/>
    <col min="162" max="162" width="24.5703125" style="10" customWidth="1"/>
    <col min="163" max="163" width="9.28515625" style="10"/>
    <col min="164" max="164" width="22.28515625" style="10" customWidth="1"/>
    <col min="165" max="165" width="17.7109375" style="10" customWidth="1"/>
    <col min="166" max="166" width="17" style="10" customWidth="1"/>
    <col min="167" max="167" width="24" style="10" customWidth="1"/>
    <col min="168" max="168" width="9.28515625" style="10"/>
    <col min="169" max="169" width="22.5703125" style="10" customWidth="1"/>
    <col min="170" max="170" width="9.7109375" style="10" bestFit="1" customWidth="1"/>
    <col min="171" max="171" width="10.28515625" style="10" bestFit="1" customWidth="1"/>
    <col min="172" max="172" width="23.7109375" style="10" customWidth="1"/>
    <col min="173" max="173" width="3.42578125" style="10" customWidth="1"/>
    <col min="174" max="174" width="24.28515625" style="10" customWidth="1"/>
    <col min="175" max="175" width="19.7109375" style="10" customWidth="1"/>
    <col min="176" max="176" width="20.28515625" style="10" customWidth="1"/>
    <col min="177" max="177" width="24.28515625" style="10" customWidth="1"/>
    <col min="178" max="178" width="9.28515625" style="10"/>
    <col min="179" max="179" width="23" style="10" customWidth="1"/>
    <col min="180" max="180" width="15.7109375" style="10" customWidth="1"/>
    <col min="181" max="181" width="14.5703125" style="10" customWidth="1"/>
    <col min="182" max="182" width="23.7109375" style="10" customWidth="1"/>
    <col min="183" max="183" width="9.28515625" style="10"/>
    <col min="184" max="184" width="28.28515625" style="10" customWidth="1"/>
    <col min="185" max="186" width="19.7109375" style="10" customWidth="1"/>
    <col min="187" max="187" width="24.7109375" style="10" customWidth="1"/>
    <col min="188" max="188" width="9.28515625" style="10"/>
    <col min="189" max="189" width="23.28515625" style="10" customWidth="1"/>
    <col min="190" max="190" width="19.28515625" style="10" customWidth="1"/>
    <col min="191" max="191" width="19" style="10" customWidth="1"/>
    <col min="192" max="192" width="24.28515625" style="10" customWidth="1"/>
    <col min="193" max="193" width="4" style="10" customWidth="1"/>
    <col min="194" max="194" width="24" style="10" customWidth="1"/>
    <col min="195" max="196" width="19" style="10" customWidth="1"/>
    <col min="197" max="197" width="25.5703125" style="10" customWidth="1"/>
    <col min="198" max="198" width="9.28515625" style="10"/>
    <col min="199" max="199" width="25.28515625" style="10" customWidth="1"/>
    <col min="200" max="200" width="17.42578125" style="10" customWidth="1"/>
    <col min="201" max="201" width="19.28515625" style="10" customWidth="1"/>
    <col min="202" max="202" width="22.28515625" style="10" customWidth="1"/>
    <col min="203" max="203" width="9.28515625" style="10"/>
    <col min="204" max="204" width="49.28515625" style="10" customWidth="1"/>
    <col min="205" max="205" width="28.42578125" style="10" customWidth="1"/>
    <col min="206" max="206" width="14.7109375" style="10" customWidth="1"/>
    <col min="207" max="207" width="14.28515625" style="10" customWidth="1"/>
    <col min="208" max="208" width="21.42578125" style="10" customWidth="1"/>
    <col min="209" max="209" width="9.28515625" style="10"/>
    <col min="210" max="210" width="21.5703125" style="10" customWidth="1"/>
    <col min="211" max="211" width="15.28515625" style="10" customWidth="1"/>
    <col min="212" max="212" width="13.7109375" style="10" customWidth="1"/>
    <col min="213" max="213" width="23.42578125" style="10" customWidth="1"/>
    <col min="214" max="214" width="9.28515625" style="10"/>
    <col min="215" max="215" width="21.5703125" style="10" customWidth="1"/>
    <col min="216" max="216" width="13.28515625" style="10" customWidth="1"/>
    <col min="217" max="217" width="14.7109375" style="10" customWidth="1"/>
    <col min="218" max="218" width="21.42578125" style="10" customWidth="1"/>
    <col min="219" max="16384" width="9.28515625" style="10"/>
  </cols>
  <sheetData>
    <row r="1" spans="1:262" ht="20.25">
      <c r="A1" s="22" t="s">
        <v>163</v>
      </c>
      <c r="B1" s="11"/>
      <c r="C1" s="68"/>
      <c r="D1" s="68"/>
      <c r="E1" s="68"/>
      <c r="F1" s="68"/>
      <c r="G1" s="11"/>
      <c r="H1" s="68"/>
      <c r="I1" s="68"/>
      <c r="J1" s="68"/>
      <c r="K1" s="68"/>
      <c r="L1" s="11"/>
      <c r="M1" s="68"/>
      <c r="N1" s="68"/>
      <c r="O1" s="68"/>
      <c r="P1" s="68"/>
      <c r="Q1" s="11"/>
      <c r="R1" s="68"/>
      <c r="S1" s="68"/>
      <c r="T1" s="68"/>
      <c r="U1" s="68"/>
      <c r="V1" s="11"/>
      <c r="W1" s="68"/>
      <c r="X1" s="68"/>
      <c r="Y1" s="68"/>
      <c r="Z1" s="68"/>
      <c r="AA1" s="11"/>
      <c r="AB1" s="511"/>
      <c r="AC1" s="511"/>
      <c r="AD1" s="511"/>
      <c r="AE1" s="511"/>
      <c r="AG1" s="511"/>
      <c r="AH1" s="511"/>
      <c r="AI1" s="511"/>
      <c r="AJ1" s="511"/>
      <c r="AL1" s="511"/>
      <c r="AM1" s="511"/>
      <c r="AN1" s="511"/>
      <c r="AO1" s="511"/>
      <c r="AQ1" s="511"/>
      <c r="AR1" s="511"/>
      <c r="AS1" s="511"/>
      <c r="AT1" s="511"/>
      <c r="AW1" s="511"/>
      <c r="AX1" s="511"/>
      <c r="AY1" s="511"/>
      <c r="AZ1" s="511"/>
      <c r="BB1" s="511"/>
      <c r="BC1" s="511"/>
      <c r="BD1" s="511"/>
      <c r="BE1" s="511"/>
      <c r="BG1" s="511"/>
      <c r="BH1" s="511"/>
      <c r="BI1" s="511"/>
      <c r="BJ1" s="511"/>
      <c r="BL1" s="511"/>
      <c r="BM1" s="511"/>
      <c r="BN1" s="511"/>
      <c r="BO1" s="511"/>
      <c r="BQ1" s="511"/>
      <c r="BR1" s="511"/>
      <c r="BS1" s="511"/>
      <c r="BT1" s="511"/>
      <c r="BV1" s="511"/>
      <c r="BW1" s="511"/>
      <c r="BX1" s="511"/>
      <c r="BY1" s="511"/>
      <c r="CA1" s="511"/>
      <c r="CB1" s="511"/>
      <c r="CC1" s="511"/>
      <c r="CD1" s="511"/>
      <c r="CF1" s="256"/>
      <c r="CG1" s="256"/>
      <c r="CH1" s="256"/>
      <c r="CI1" s="256"/>
      <c r="CK1" s="256"/>
      <c r="CL1" s="256"/>
      <c r="CM1" s="256"/>
      <c r="CN1" s="256"/>
      <c r="CO1" s="11"/>
      <c r="CP1" s="68"/>
      <c r="CQ1" s="68"/>
      <c r="CR1" s="68"/>
      <c r="CS1" s="68"/>
      <c r="CT1" s="11"/>
      <c r="CU1" s="68"/>
      <c r="CV1" s="68"/>
      <c r="CW1" s="68"/>
      <c r="CX1" s="68"/>
      <c r="CY1" s="11"/>
      <c r="CZ1" s="68"/>
      <c r="DA1" s="68"/>
      <c r="DB1" s="68"/>
      <c r="DC1" s="68"/>
      <c r="DD1" s="11"/>
      <c r="DE1" s="68"/>
      <c r="DF1" s="68"/>
      <c r="DG1" s="68"/>
      <c r="DH1" s="68"/>
      <c r="DI1" s="68"/>
      <c r="DJ1" s="68"/>
      <c r="DK1" s="68"/>
      <c r="DL1" s="68"/>
      <c r="DM1" s="68"/>
      <c r="DN1" s="11"/>
      <c r="DO1" s="68"/>
      <c r="DP1" s="68"/>
      <c r="DQ1" s="68"/>
      <c r="DR1" s="68"/>
      <c r="DS1" s="11"/>
      <c r="DT1" s="68"/>
      <c r="DU1" s="68"/>
      <c r="DV1" s="68"/>
      <c r="DW1" s="68"/>
      <c r="DX1" s="11"/>
      <c r="DY1" s="68"/>
      <c r="DZ1" s="68"/>
      <c r="EA1" s="68"/>
      <c r="EB1" s="68"/>
      <c r="EC1" s="11"/>
      <c r="ED1" s="68"/>
      <c r="EE1" s="68"/>
      <c r="EF1" s="68"/>
      <c r="EG1" s="68"/>
      <c r="EH1" s="11"/>
      <c r="EI1" s="1"/>
      <c r="EJ1" s="1"/>
      <c r="EK1" s="1"/>
      <c r="EL1" s="1"/>
      <c r="EM1" s="11"/>
      <c r="EN1" s="68"/>
      <c r="EO1" s="68"/>
      <c r="EP1" s="68"/>
      <c r="EQ1" s="68"/>
      <c r="ER1" s="11"/>
      <c r="ES1" s="1"/>
      <c r="ET1" s="1"/>
      <c r="EU1" s="1"/>
      <c r="EV1" s="1"/>
      <c r="EW1" s="11"/>
      <c r="EX1" s="68"/>
      <c r="EY1" s="68"/>
      <c r="EZ1" s="68"/>
      <c r="FA1" s="68"/>
      <c r="FB1" s="11"/>
      <c r="FC1" s="1"/>
      <c r="FD1" s="1"/>
      <c r="FE1" s="1"/>
      <c r="FF1" s="1"/>
      <c r="FG1" s="11"/>
      <c r="FH1" s="1"/>
      <c r="FI1" s="1"/>
      <c r="FJ1" s="1"/>
      <c r="FK1" s="1"/>
      <c r="FL1" s="11"/>
      <c r="FM1" s="1"/>
      <c r="FN1" s="1"/>
      <c r="FO1" s="1"/>
      <c r="FP1" s="1"/>
      <c r="FQ1" s="68"/>
      <c r="FR1" s="1"/>
      <c r="FS1" s="1"/>
      <c r="FT1" s="1"/>
      <c r="FU1" s="1"/>
      <c r="FV1" s="68"/>
      <c r="FW1" s="1"/>
      <c r="FX1" s="1"/>
      <c r="FY1" s="1"/>
      <c r="FZ1" s="1"/>
      <c r="GB1" s="1"/>
      <c r="GC1" s="1"/>
      <c r="GD1" s="1"/>
      <c r="GE1" s="1"/>
      <c r="GG1" s="1"/>
      <c r="GH1" s="1"/>
      <c r="GI1" s="1"/>
      <c r="GJ1" s="1"/>
      <c r="GK1" s="11"/>
      <c r="GL1" s="1"/>
      <c r="GM1" s="1"/>
      <c r="GN1" s="1"/>
      <c r="GO1" s="1"/>
      <c r="GP1" s="11"/>
      <c r="GQ1" s="1"/>
      <c r="GR1" s="1"/>
      <c r="GS1" s="1"/>
      <c r="GT1" s="1"/>
      <c r="GU1" s="11"/>
      <c r="GV1" s="1" t="s">
        <v>163</v>
      </c>
      <c r="GW1" s="6"/>
      <c r="GX1" s="6"/>
      <c r="GY1" s="6"/>
      <c r="GZ1" s="6"/>
      <c r="HA1" s="11"/>
      <c r="HB1" s="6"/>
      <c r="HC1" s="6"/>
      <c r="HD1" s="6"/>
      <c r="HE1" s="6"/>
      <c r="HF1" s="11"/>
      <c r="HG1" s="6"/>
      <c r="HH1" s="6"/>
      <c r="HI1" s="6"/>
      <c r="HJ1" s="6"/>
    </row>
    <row r="2" spans="1:262" ht="51">
      <c r="A2" s="69" t="s">
        <v>471</v>
      </c>
      <c r="B2" s="11"/>
      <c r="C2" s="70" t="s">
        <v>1083</v>
      </c>
      <c r="D2" s="70" t="s">
        <v>1084</v>
      </c>
      <c r="E2" s="70" t="s">
        <v>1085</v>
      </c>
      <c r="F2" s="70" t="s">
        <v>1086</v>
      </c>
      <c r="G2" s="11"/>
      <c r="H2" s="70" t="s">
        <v>1087</v>
      </c>
      <c r="I2" s="70" t="s">
        <v>1088</v>
      </c>
      <c r="J2" s="70" t="s">
        <v>1089</v>
      </c>
      <c r="K2" s="70" t="str">
        <f>F2</f>
        <v>Aktywa ogółem na dzień 
30 września 2020 / Total assets as of 30.09.2020</v>
      </c>
      <c r="L2" s="11"/>
      <c r="M2" s="70" t="s">
        <v>1051</v>
      </c>
      <c r="N2" s="70" t="s">
        <v>1052</v>
      </c>
      <c r="O2" s="70" t="s">
        <v>1053</v>
      </c>
      <c r="P2" s="70" t="s">
        <v>1054</v>
      </c>
      <c r="Q2" s="11"/>
      <c r="R2" s="70" t="s">
        <v>1046</v>
      </c>
      <c r="S2" s="70" t="s">
        <v>1048</v>
      </c>
      <c r="T2" s="70" t="s">
        <v>1049</v>
      </c>
      <c r="U2" s="70" t="s">
        <v>1054</v>
      </c>
      <c r="V2" s="11"/>
      <c r="W2" s="70" t="s">
        <v>1012</v>
      </c>
      <c r="X2" s="70" t="s">
        <v>1013</v>
      </c>
      <c r="Y2" s="70" t="s">
        <v>1014</v>
      </c>
      <c r="Z2" s="70" t="s">
        <v>1015</v>
      </c>
      <c r="AA2" s="11"/>
      <c r="AB2" s="513" t="s">
        <v>989</v>
      </c>
      <c r="AC2" s="513" t="s">
        <v>990</v>
      </c>
      <c r="AD2" s="513" t="s">
        <v>991</v>
      </c>
      <c r="AE2" s="513" t="s">
        <v>992</v>
      </c>
      <c r="AG2" s="513" t="s">
        <v>993</v>
      </c>
      <c r="AH2" s="513" t="s">
        <v>994</v>
      </c>
      <c r="AI2" s="513" t="s">
        <v>995</v>
      </c>
      <c r="AJ2" s="513" t="s">
        <v>992</v>
      </c>
      <c r="AL2" s="513" t="s">
        <v>942</v>
      </c>
      <c r="AM2" s="513" t="s">
        <v>943</v>
      </c>
      <c r="AN2" s="513" t="s">
        <v>944</v>
      </c>
      <c r="AO2" s="513" t="s">
        <v>945</v>
      </c>
      <c r="AQ2" s="513" t="s">
        <v>946</v>
      </c>
      <c r="AR2" s="513" t="s">
        <v>947</v>
      </c>
      <c r="AS2" s="513" t="s">
        <v>948</v>
      </c>
      <c r="AT2" s="513" t="s">
        <v>945</v>
      </c>
      <c r="AW2" s="513" t="s">
        <v>932</v>
      </c>
      <c r="AX2" s="513" t="s">
        <v>933</v>
      </c>
      <c r="AY2" s="513" t="s">
        <v>934</v>
      </c>
      <c r="AZ2" s="513" t="s">
        <v>927</v>
      </c>
      <c r="BB2" s="513" t="s">
        <v>928</v>
      </c>
      <c r="BC2" s="513" t="s">
        <v>929</v>
      </c>
      <c r="BD2" s="513" t="s">
        <v>930</v>
      </c>
      <c r="BE2" s="513" t="s">
        <v>927</v>
      </c>
      <c r="BG2" s="513" t="s">
        <v>912</v>
      </c>
      <c r="BH2" s="513" t="s">
        <v>913</v>
      </c>
      <c r="BI2" s="513" t="s">
        <v>914</v>
      </c>
      <c r="BJ2" s="513" t="s">
        <v>915</v>
      </c>
      <c r="BL2" s="513" t="s">
        <v>895</v>
      </c>
      <c r="BM2" s="513" t="s">
        <v>896</v>
      </c>
      <c r="BN2" s="513" t="s">
        <v>897</v>
      </c>
      <c r="BO2" s="513" t="s">
        <v>898</v>
      </c>
      <c r="BQ2" s="513" t="s">
        <v>901</v>
      </c>
      <c r="BR2" s="513" t="s">
        <v>902</v>
      </c>
      <c r="BS2" s="513" t="s">
        <v>903</v>
      </c>
      <c r="BT2" s="513" t="s">
        <v>876</v>
      </c>
      <c r="BV2" s="513" t="s">
        <v>873</v>
      </c>
      <c r="BW2" s="513" t="s">
        <v>874</v>
      </c>
      <c r="BX2" s="513" t="s">
        <v>875</v>
      </c>
      <c r="BY2" s="513" t="s">
        <v>876</v>
      </c>
      <c r="CA2" s="513" t="s">
        <v>877</v>
      </c>
      <c r="CB2" s="513" t="s">
        <v>878</v>
      </c>
      <c r="CC2" s="513" t="s">
        <v>879</v>
      </c>
      <c r="CD2" s="513" t="s">
        <v>876</v>
      </c>
      <c r="CF2" s="281" t="s">
        <v>863</v>
      </c>
      <c r="CG2" s="281" t="s">
        <v>864</v>
      </c>
      <c r="CH2" s="281" t="s">
        <v>865</v>
      </c>
      <c r="CI2" s="281" t="s">
        <v>831</v>
      </c>
      <c r="CK2" s="281" t="s">
        <v>828</v>
      </c>
      <c r="CL2" s="281" t="s">
        <v>829</v>
      </c>
      <c r="CM2" s="281" t="s">
        <v>830</v>
      </c>
      <c r="CN2" s="281" t="s">
        <v>831</v>
      </c>
      <c r="CO2" s="11"/>
      <c r="CP2" s="281" t="s">
        <v>196</v>
      </c>
      <c r="CQ2" s="281" t="s">
        <v>197</v>
      </c>
      <c r="CR2" s="281" t="s">
        <v>199</v>
      </c>
      <c r="CS2" s="281" t="s">
        <v>201</v>
      </c>
      <c r="CT2" s="11"/>
      <c r="CU2" s="281" t="s">
        <v>288</v>
      </c>
      <c r="CV2" s="281" t="s">
        <v>210</v>
      </c>
      <c r="CW2" s="281" t="s">
        <v>211</v>
      </c>
      <c r="CX2" s="281" t="s">
        <v>215</v>
      </c>
      <c r="CY2" s="11"/>
      <c r="CZ2" s="281" t="s">
        <v>203</v>
      </c>
      <c r="DA2" s="281" t="s">
        <v>204</v>
      </c>
      <c r="DB2" s="281" t="s">
        <v>206</v>
      </c>
      <c r="DC2" s="281" t="s">
        <v>208</v>
      </c>
      <c r="DD2" s="261"/>
      <c r="DE2" s="281" t="s">
        <v>462</v>
      </c>
      <c r="DF2" s="281" t="s">
        <v>465</v>
      </c>
      <c r="DG2" s="281" t="s">
        <v>466</v>
      </c>
      <c r="DH2" s="281" t="s">
        <v>221</v>
      </c>
      <c r="DI2" s="281"/>
      <c r="DJ2" s="281" t="s">
        <v>216</v>
      </c>
      <c r="DK2" s="281" t="s">
        <v>217</v>
      </c>
      <c r="DL2" s="281" t="s">
        <v>219</v>
      </c>
      <c r="DM2" s="281" t="s">
        <v>221</v>
      </c>
      <c r="DN2" s="261"/>
      <c r="DO2" s="281" t="s">
        <v>231</v>
      </c>
      <c r="DP2" s="281" t="s">
        <v>233</v>
      </c>
      <c r="DQ2" s="281" t="s">
        <v>235</v>
      </c>
      <c r="DR2" s="281" t="s">
        <v>229</v>
      </c>
      <c r="DS2" s="261"/>
      <c r="DT2" s="281" t="s">
        <v>223</v>
      </c>
      <c r="DU2" s="281" t="s">
        <v>225</v>
      </c>
      <c r="DV2" s="281" t="s">
        <v>227</v>
      </c>
      <c r="DW2" s="281" t="s">
        <v>229</v>
      </c>
      <c r="DX2" s="261"/>
      <c r="DY2" s="281" t="s">
        <v>237</v>
      </c>
      <c r="DZ2" s="281" t="s">
        <v>239</v>
      </c>
      <c r="EA2" s="281" t="s">
        <v>200</v>
      </c>
      <c r="EB2" s="281" t="s">
        <v>202</v>
      </c>
      <c r="EC2" s="261"/>
      <c r="ED2" s="281" t="s">
        <v>242</v>
      </c>
      <c r="EE2" s="281" t="s">
        <v>212</v>
      </c>
      <c r="EF2" s="281" t="s">
        <v>213</v>
      </c>
      <c r="EG2" s="281" t="s">
        <v>230</v>
      </c>
      <c r="EH2" s="261"/>
      <c r="EI2" s="281" t="s">
        <v>862</v>
      </c>
      <c r="EJ2" s="281" t="s">
        <v>431</v>
      </c>
      <c r="EK2" s="281" t="s">
        <v>861</v>
      </c>
      <c r="EL2" s="281" t="s">
        <v>230</v>
      </c>
      <c r="EM2" s="261"/>
      <c r="EN2" s="281" t="s">
        <v>432</v>
      </c>
      <c r="EO2" s="281" t="s">
        <v>433</v>
      </c>
      <c r="EP2" s="281" t="s">
        <v>434</v>
      </c>
      <c r="EQ2" s="281" t="s">
        <v>222</v>
      </c>
      <c r="ER2" s="261"/>
      <c r="ES2" s="281" t="s">
        <v>438</v>
      </c>
      <c r="ET2" s="281" t="s">
        <v>439</v>
      </c>
      <c r="EU2" s="281" t="s">
        <v>860</v>
      </c>
      <c r="EV2" s="281" t="s">
        <v>222</v>
      </c>
      <c r="EW2" s="261"/>
      <c r="EX2" s="281" t="s">
        <v>443</v>
      </c>
      <c r="EY2" s="281" t="s">
        <v>859</v>
      </c>
      <c r="EZ2" s="281" t="s">
        <v>858</v>
      </c>
      <c r="FA2" s="281" t="s">
        <v>248</v>
      </c>
      <c r="FB2" s="261"/>
      <c r="FC2" s="281" t="s">
        <v>224</v>
      </c>
      <c r="FD2" s="281" t="s">
        <v>444</v>
      </c>
      <c r="FE2" s="281" t="s">
        <v>857</v>
      </c>
      <c r="FF2" s="281" t="s">
        <v>248</v>
      </c>
      <c r="FG2" s="261"/>
      <c r="FH2" s="281" t="s">
        <v>238</v>
      </c>
      <c r="FI2" s="281" t="s">
        <v>447</v>
      </c>
      <c r="FJ2" s="281" t="s">
        <v>856</v>
      </c>
      <c r="FK2" s="281" t="s">
        <v>251</v>
      </c>
      <c r="FL2" s="261"/>
      <c r="FM2" s="281" t="s">
        <v>252</v>
      </c>
      <c r="FN2" s="281" t="s">
        <v>253</v>
      </c>
      <c r="FO2" s="281" t="s">
        <v>254</v>
      </c>
      <c r="FP2" s="281" t="s">
        <v>255</v>
      </c>
      <c r="FQ2" s="282"/>
      <c r="FR2" s="281" t="s">
        <v>854</v>
      </c>
      <c r="FS2" s="281" t="s">
        <v>852</v>
      </c>
      <c r="FT2" s="281" t="s">
        <v>850</v>
      </c>
      <c r="FU2" s="281" t="s">
        <v>255</v>
      </c>
      <c r="FV2" s="283"/>
      <c r="FW2" s="281" t="s">
        <v>450</v>
      </c>
      <c r="FX2" s="281" t="s">
        <v>454</v>
      </c>
      <c r="FY2" s="281" t="s">
        <v>468</v>
      </c>
      <c r="FZ2" s="281" t="s">
        <v>247</v>
      </c>
      <c r="GA2" s="261"/>
      <c r="GB2" s="281" t="s">
        <v>848</v>
      </c>
      <c r="GC2" s="281" t="s">
        <v>846</v>
      </c>
      <c r="GD2" s="281" t="s">
        <v>844</v>
      </c>
      <c r="GE2" s="281" t="s">
        <v>247</v>
      </c>
      <c r="GF2" s="261"/>
      <c r="GG2" s="281" t="s">
        <v>442</v>
      </c>
      <c r="GH2" s="281" t="s">
        <v>842</v>
      </c>
      <c r="GI2" s="281" t="s">
        <v>840</v>
      </c>
      <c r="GJ2" s="281" t="s">
        <v>261</v>
      </c>
      <c r="GK2" s="261"/>
      <c r="GL2" s="281" t="s">
        <v>838</v>
      </c>
      <c r="GM2" s="281" t="s">
        <v>834</v>
      </c>
      <c r="GN2" s="281" t="s">
        <v>835</v>
      </c>
      <c r="GO2" s="281" t="s">
        <v>261</v>
      </c>
      <c r="GP2" s="261"/>
      <c r="GQ2" s="281" t="s">
        <v>832</v>
      </c>
      <c r="GR2" s="281" t="s">
        <v>456</v>
      </c>
      <c r="GS2" s="281" t="s">
        <v>833</v>
      </c>
      <c r="GT2" s="281" t="s">
        <v>263</v>
      </c>
      <c r="GU2" s="261"/>
      <c r="GV2" s="284" t="s">
        <v>471</v>
      </c>
      <c r="GW2" s="285" t="s">
        <v>265</v>
      </c>
      <c r="GX2" s="285" t="s">
        <v>176</v>
      </c>
      <c r="GY2" s="285" t="s">
        <v>177</v>
      </c>
      <c r="GZ2" s="285" t="s">
        <v>266</v>
      </c>
      <c r="HA2" s="261"/>
      <c r="HB2" s="285" t="s">
        <v>451</v>
      </c>
      <c r="HC2" s="285" t="s">
        <v>183</v>
      </c>
      <c r="HD2" s="285" t="s">
        <v>184</v>
      </c>
      <c r="HE2" s="285" t="s">
        <v>278</v>
      </c>
      <c r="HF2" s="261"/>
      <c r="HG2" s="285" t="s">
        <v>282</v>
      </c>
      <c r="HH2" s="285" t="s">
        <v>191</v>
      </c>
      <c r="HI2" s="285" t="s">
        <v>192</v>
      </c>
      <c r="HJ2" s="285" t="s">
        <v>283</v>
      </c>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c r="IS2" s="261"/>
      <c r="IT2" s="261"/>
      <c r="IU2" s="261"/>
      <c r="IV2" s="261"/>
      <c r="IW2" s="261"/>
      <c r="IX2" s="261"/>
      <c r="IY2" s="261"/>
      <c r="IZ2" s="261"/>
      <c r="JA2" s="261"/>
      <c r="JB2" s="261"/>
    </row>
    <row r="3" spans="1:262">
      <c r="A3" s="456" t="s">
        <v>164</v>
      </c>
      <c r="B3" s="11"/>
      <c r="C3" s="509">
        <f>'[2]1_1  trzy m-ce'!$B$9</f>
        <v>285753</v>
      </c>
      <c r="D3" s="509">
        <f>'[2]1_1  trzy m-ce'!$B$24</f>
        <v>-39185</v>
      </c>
      <c r="E3" s="509">
        <f>'[2]1_1  trzy m-ce'!$B$21</f>
        <v>-76441</v>
      </c>
      <c r="F3" s="509">
        <f t="shared" ref="F3:F9" si="0">K3</f>
        <v>1441598</v>
      </c>
      <c r="G3" s="11"/>
      <c r="H3" s="509">
        <f>'[2]1_1 '!$B$9</f>
        <v>788724</v>
      </c>
      <c r="I3" s="509">
        <f>'[2]1_1 '!$B$34</f>
        <v>-32406</v>
      </c>
      <c r="J3" s="509">
        <f>'[2]1_1 '!$B$31</f>
        <v>-347746</v>
      </c>
      <c r="K3" s="509">
        <f>'[2]1_1 '!$B$25</f>
        <v>1441598</v>
      </c>
      <c r="L3" s="11"/>
      <c r="M3" s="509">
        <f t="shared" ref="M3:O9" si="1">R3-W3</f>
        <v>266547</v>
      </c>
      <c r="N3" s="510">
        <f t="shared" si="1"/>
        <v>43134</v>
      </c>
      <c r="O3" s="509">
        <f t="shared" si="1"/>
        <v>-187414</v>
      </c>
      <c r="P3" s="509">
        <f>'[3]1_1 '!$B$24</f>
        <v>1390938</v>
      </c>
      <c r="Q3" s="11"/>
      <c r="R3" s="509">
        <f>'[3]1_1 '!$B$9</f>
        <v>502971</v>
      </c>
      <c r="S3" s="510">
        <f>'[3]1_1 '!$B$33</f>
        <v>6779</v>
      </c>
      <c r="T3" s="509">
        <f>'[3]1_1 '!$B$30</f>
        <v>-271305</v>
      </c>
      <c r="U3" s="509">
        <f>'[3]1_1 '!$B$24</f>
        <v>1390938</v>
      </c>
      <c r="V3" s="11"/>
      <c r="W3" s="509">
        <v>236424</v>
      </c>
      <c r="X3" s="510">
        <v>-36355</v>
      </c>
      <c r="Y3" s="509">
        <v>-83891</v>
      </c>
      <c r="Z3" s="509">
        <f>'[3]1_1  trzy m-ce'!$B$83</f>
        <v>1407752</v>
      </c>
      <c r="AA3" s="11"/>
      <c r="AB3" s="514">
        <v>944433</v>
      </c>
      <c r="AC3" s="515">
        <v>-499865</v>
      </c>
      <c r="AD3" s="514">
        <v>-1391949</v>
      </c>
      <c r="AE3" s="514">
        <v>1294329</v>
      </c>
      <c r="AG3" s="514">
        <v>211025</v>
      </c>
      <c r="AH3" s="515">
        <v>-238211</v>
      </c>
      <c r="AI3" s="514">
        <v>-715608</v>
      </c>
      <c r="AJ3" s="514">
        <v>1294329</v>
      </c>
      <c r="AL3" s="514">
        <v>733408</v>
      </c>
      <c r="AM3" s="515">
        <v>-261654</v>
      </c>
      <c r="AN3" s="514">
        <v>-676341</v>
      </c>
      <c r="AO3" s="514">
        <v>1608857</v>
      </c>
      <c r="AQ3" s="514">
        <v>201718</v>
      </c>
      <c r="AR3" s="515">
        <v>-118717</v>
      </c>
      <c r="AS3" s="514">
        <v>-165004</v>
      </c>
      <c r="AT3" s="514">
        <v>1608857</v>
      </c>
      <c r="AW3" s="514">
        <v>531690</v>
      </c>
      <c r="AX3" s="515">
        <v>-142937</v>
      </c>
      <c r="AY3" s="514">
        <v>-511337</v>
      </c>
      <c r="AZ3" s="514">
        <v>1544654</v>
      </c>
      <c r="BB3" s="514">
        <v>239824</v>
      </c>
      <c r="BC3" s="515">
        <v>-98651</v>
      </c>
      <c r="BD3" s="514">
        <v>-415418</v>
      </c>
      <c r="BE3" s="514">
        <v>1544654</v>
      </c>
      <c r="BG3" s="514">
        <v>291866</v>
      </c>
      <c r="BH3" s="515">
        <v>-44286</v>
      </c>
      <c r="BI3" s="514">
        <v>-95919</v>
      </c>
      <c r="BJ3" s="514">
        <v>1743682</v>
      </c>
      <c r="BL3" s="514">
        <v>1266024</v>
      </c>
      <c r="BM3" s="514">
        <v>-207181</v>
      </c>
      <c r="BN3" s="514">
        <v>-1053469</v>
      </c>
      <c r="BO3" s="514">
        <v>1589823</v>
      </c>
      <c r="BQ3" s="514">
        <v>314649</v>
      </c>
      <c r="BR3" s="515">
        <v>-112725</v>
      </c>
      <c r="BS3" s="514">
        <v>-136788</v>
      </c>
      <c r="BT3" s="514">
        <v>1589823</v>
      </c>
      <c r="BV3" s="514">
        <v>951375</v>
      </c>
      <c r="BW3" s="515">
        <v>-94456</v>
      </c>
      <c r="BX3" s="514">
        <v>-916681</v>
      </c>
      <c r="BY3" s="514">
        <v>1487764</v>
      </c>
      <c r="CA3" s="514">
        <v>272589</v>
      </c>
      <c r="CB3" s="515">
        <v>-28789</v>
      </c>
      <c r="CC3" s="514">
        <v>-50515</v>
      </c>
      <c r="CD3" s="514">
        <v>1487764</v>
      </c>
      <c r="CF3" s="270">
        <v>678786</v>
      </c>
      <c r="CG3" s="472">
        <v>-65667</v>
      </c>
      <c r="CH3" s="270">
        <v>-866166</v>
      </c>
      <c r="CI3" s="270">
        <v>1397631</v>
      </c>
      <c r="CK3" s="270">
        <v>293543</v>
      </c>
      <c r="CL3" s="472">
        <v>-76005</v>
      </c>
      <c r="CM3" s="270">
        <v>-842790</v>
      </c>
      <c r="CN3" s="270">
        <v>1397631</v>
      </c>
      <c r="CO3" s="11"/>
      <c r="CP3" s="260">
        <v>385243</v>
      </c>
      <c r="CQ3" s="289">
        <v>10338</v>
      </c>
      <c r="CR3" s="260">
        <v>-23376</v>
      </c>
      <c r="CS3" s="260">
        <v>2126068</v>
      </c>
      <c r="CT3" s="11"/>
      <c r="CU3" s="260">
        <v>1541425</v>
      </c>
      <c r="CV3" s="260">
        <v>-83036</v>
      </c>
      <c r="CW3" s="260">
        <v>-211070</v>
      </c>
      <c r="CX3" s="260">
        <v>2085538</v>
      </c>
      <c r="CY3" s="11"/>
      <c r="CZ3" s="260">
        <v>422958</v>
      </c>
      <c r="DA3" s="289">
        <v>-41352</v>
      </c>
      <c r="DB3" s="260">
        <v>-75834</v>
      </c>
      <c r="DC3" s="260">
        <v>2085538</v>
      </c>
      <c r="DD3" s="261"/>
      <c r="DE3" s="260">
        <v>1118467</v>
      </c>
      <c r="DF3" s="260">
        <v>-41684</v>
      </c>
      <c r="DG3" s="260">
        <v>-135236</v>
      </c>
      <c r="DH3" s="260">
        <v>2009687</v>
      </c>
      <c r="DI3" s="260"/>
      <c r="DJ3" s="260">
        <v>336783</v>
      </c>
      <c r="DK3" s="260">
        <v>-36968</v>
      </c>
      <c r="DL3" s="260">
        <v>-69420</v>
      </c>
      <c r="DM3" s="260">
        <v>2009687</v>
      </c>
      <c r="DN3" s="261"/>
      <c r="DO3" s="260">
        <v>781684</v>
      </c>
      <c r="DP3" s="260">
        <v>-4716</v>
      </c>
      <c r="DQ3" s="260">
        <v>-65816</v>
      </c>
      <c r="DR3" s="260">
        <v>2020059</v>
      </c>
      <c r="DS3" s="261"/>
      <c r="DT3" s="260">
        <f t="shared" ref="DT3:DV8" si="2">DO3-DY3</f>
        <v>397591</v>
      </c>
      <c r="DU3" s="260">
        <f t="shared" si="2"/>
        <v>24737</v>
      </c>
      <c r="DV3" s="260">
        <f t="shared" si="2"/>
        <v>-6171</v>
      </c>
      <c r="DW3" s="260">
        <f>EB3</f>
        <v>2011921</v>
      </c>
      <c r="DX3" s="261"/>
      <c r="DY3" s="260">
        <v>384093</v>
      </c>
      <c r="DZ3" s="260">
        <v>-29453</v>
      </c>
      <c r="EA3" s="260">
        <v>-59645</v>
      </c>
      <c r="EB3" s="260">
        <v>2011921</v>
      </c>
      <c r="EC3" s="261"/>
      <c r="ED3" s="260">
        <v>1311143</v>
      </c>
      <c r="EE3" s="260">
        <v>-82130</v>
      </c>
      <c r="EF3" s="260">
        <v>-205163</v>
      </c>
      <c r="EG3" s="260">
        <v>2069263</v>
      </c>
      <c r="EH3" s="261"/>
      <c r="EI3" s="260">
        <v>423619</v>
      </c>
      <c r="EJ3" s="260">
        <v>54528</v>
      </c>
      <c r="EK3" s="260">
        <v>23540</v>
      </c>
      <c r="EL3" s="260">
        <v>2069263</v>
      </c>
      <c r="EM3" s="261"/>
      <c r="EN3" s="260">
        <v>887524</v>
      </c>
      <c r="EO3" s="260">
        <v>-136658</v>
      </c>
      <c r="EP3" s="260">
        <v>-228703</v>
      </c>
      <c r="EQ3" s="260">
        <v>1949034</v>
      </c>
      <c r="ER3" s="261"/>
      <c r="ES3" s="260">
        <v>375392</v>
      </c>
      <c r="ET3" s="260">
        <v>32590</v>
      </c>
      <c r="EU3" s="260">
        <v>1833</v>
      </c>
      <c r="EV3" s="260">
        <v>1949034</v>
      </c>
      <c r="EW3" s="261"/>
      <c r="EX3" s="260">
        <v>512132</v>
      </c>
      <c r="EY3" s="260">
        <v>-169248</v>
      </c>
      <c r="EZ3" s="260">
        <v>-230536</v>
      </c>
      <c r="FA3" s="260">
        <v>1954277</v>
      </c>
      <c r="FB3" s="261"/>
      <c r="FC3" s="260">
        <v>257978</v>
      </c>
      <c r="FD3" s="260">
        <v>-104490</v>
      </c>
      <c r="FE3" s="260">
        <v>-127029</v>
      </c>
      <c r="FF3" s="260">
        <v>1954277</v>
      </c>
      <c r="FG3" s="261"/>
      <c r="FH3" s="260">
        <v>254154</v>
      </c>
      <c r="FI3" s="260">
        <v>-64758</v>
      </c>
      <c r="FJ3" s="260">
        <v>-103507</v>
      </c>
      <c r="FK3" s="260">
        <v>1952787</v>
      </c>
      <c r="FL3" s="261"/>
      <c r="FM3" s="260">
        <v>1205944</v>
      </c>
      <c r="FN3" s="260">
        <v>9137</v>
      </c>
      <c r="FO3" s="260">
        <v>-104328</v>
      </c>
      <c r="FP3" s="260">
        <v>1657407</v>
      </c>
      <c r="FQ3" s="267"/>
      <c r="FR3" s="260">
        <v>331130</v>
      </c>
      <c r="FS3" s="260">
        <v>32369</v>
      </c>
      <c r="FT3" s="260">
        <v>3251</v>
      </c>
      <c r="FU3" s="260">
        <v>1657407</v>
      </c>
      <c r="FV3" s="267"/>
      <c r="FW3" s="260">
        <v>874814</v>
      </c>
      <c r="FX3" s="260">
        <v>-23232</v>
      </c>
      <c r="FY3" s="260">
        <v>-107579</v>
      </c>
      <c r="FZ3" s="260">
        <v>1691191</v>
      </c>
      <c r="GA3" s="261"/>
      <c r="GB3" s="260">
        <v>332863</v>
      </c>
      <c r="GC3" s="260">
        <v>134670</v>
      </c>
      <c r="GD3" s="260">
        <v>106686</v>
      </c>
      <c r="GE3" s="260">
        <v>1691191</v>
      </c>
      <c r="GF3" s="261"/>
      <c r="GG3" s="260">
        <v>541951</v>
      </c>
      <c r="GH3" s="260">
        <v>-157903</v>
      </c>
      <c r="GI3" s="260">
        <v>-214265</v>
      </c>
      <c r="GJ3" s="260">
        <v>1728184</v>
      </c>
      <c r="GK3" s="261"/>
      <c r="GL3" s="260">
        <v>273192</v>
      </c>
      <c r="GM3" s="260">
        <v>-113717</v>
      </c>
      <c r="GN3" s="260">
        <v>-142220</v>
      </c>
      <c r="GO3" s="260">
        <v>1728184</v>
      </c>
      <c r="GP3" s="261"/>
      <c r="GQ3" s="260">
        <v>268759</v>
      </c>
      <c r="GR3" s="260">
        <v>-44186</v>
      </c>
      <c r="GS3" s="260">
        <v>-72045</v>
      </c>
      <c r="GT3" s="260">
        <v>1773973</v>
      </c>
      <c r="GU3" s="261"/>
      <c r="GV3" s="268" t="s">
        <v>168</v>
      </c>
      <c r="GW3" s="266">
        <v>1194024</v>
      </c>
      <c r="GX3" s="266">
        <v>98412</v>
      </c>
      <c r="GY3" s="266">
        <v>-6829</v>
      </c>
      <c r="GZ3" s="266">
        <v>1742510</v>
      </c>
      <c r="HA3" s="261"/>
      <c r="HB3" s="266">
        <v>870843</v>
      </c>
      <c r="HC3" s="266">
        <v>83480</v>
      </c>
      <c r="HD3" s="266">
        <v>5347</v>
      </c>
      <c r="HE3" s="266">
        <v>1666780</v>
      </c>
      <c r="HF3" s="261"/>
      <c r="HG3" s="266">
        <v>529412</v>
      </c>
      <c r="HH3" s="266">
        <v>28174</v>
      </c>
      <c r="HI3" s="266">
        <v>-23785</v>
      </c>
      <c r="HJ3" s="266">
        <v>1640587</v>
      </c>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c r="IW3" s="261"/>
      <c r="IX3" s="261"/>
      <c r="IY3" s="261"/>
      <c r="IZ3" s="261"/>
      <c r="JA3" s="261"/>
      <c r="JB3" s="261"/>
    </row>
    <row r="4" spans="1:262">
      <c r="A4" s="717" t="s">
        <v>1017</v>
      </c>
      <c r="B4" s="11"/>
      <c r="C4" s="718">
        <f>'[2]1_1  trzy m-ce'!$C$9</f>
        <v>786272</v>
      </c>
      <c r="D4" s="718">
        <f>'[2]1_1  trzy m-ce'!$C$24</f>
        <v>21576</v>
      </c>
      <c r="E4" s="718">
        <f>'[2]1_1  trzy m-ce'!$C$21</f>
        <v>-44374</v>
      </c>
      <c r="F4" s="718">
        <f t="shared" si="0"/>
        <v>10026762</v>
      </c>
      <c r="G4" s="11"/>
      <c r="H4" s="718">
        <f>'[2]1_1 '!$C$9</f>
        <v>2338598</v>
      </c>
      <c r="I4" s="718">
        <f>'[2]1_1 '!$C$34</f>
        <v>47814</v>
      </c>
      <c r="J4" s="718">
        <f>'[2]1_1 '!$C$31</f>
        <v>-199852</v>
      </c>
      <c r="K4" s="718">
        <f>'[2]1_1 '!$C$25</f>
        <v>10026762</v>
      </c>
      <c r="L4" s="11"/>
      <c r="M4" s="718">
        <f t="shared" si="1"/>
        <v>744938</v>
      </c>
      <c r="N4" s="719">
        <f t="shared" si="1"/>
        <v>28445</v>
      </c>
      <c r="O4" s="718">
        <f t="shared" si="1"/>
        <v>-102731</v>
      </c>
      <c r="P4" s="718">
        <f>'[3]1_1 '!$C$24</f>
        <v>9827110</v>
      </c>
      <c r="Q4" s="11"/>
      <c r="R4" s="718">
        <f>'[3]1_1 '!$C$9</f>
        <v>1552326</v>
      </c>
      <c r="S4" s="719">
        <f>'[3]1_1 '!$C$33</f>
        <v>26238</v>
      </c>
      <c r="T4" s="718">
        <f>'[3]1_1 '!$C$30</f>
        <v>-155478</v>
      </c>
      <c r="U4" s="718">
        <f>'[3]1_1 '!$C$24</f>
        <v>9827110</v>
      </c>
      <c r="V4" s="11"/>
      <c r="W4" s="718">
        <f>'[3]1_1  trzy m-ce'!$C$68</f>
        <v>807388</v>
      </c>
      <c r="X4" s="719">
        <f>'[3]1_1  trzy m-ce'!$C$92</f>
        <v>-2207</v>
      </c>
      <c r="Y4" s="718">
        <f>'[3]1_1  trzy m-ce'!$C$89</f>
        <v>-52747</v>
      </c>
      <c r="Z4" s="718">
        <f>'[3]1_1  trzy m-ce'!$C$83</f>
        <v>12620365</v>
      </c>
      <c r="AA4" s="5"/>
      <c r="AB4" s="514">
        <v>4923281</v>
      </c>
      <c r="AC4" s="515">
        <v>984239</v>
      </c>
      <c r="AD4" s="514">
        <v>-129097</v>
      </c>
      <c r="AE4" s="514">
        <v>15212283</v>
      </c>
      <c r="AG4" s="514">
        <v>1288405</v>
      </c>
      <c r="AH4" s="515">
        <v>318715</v>
      </c>
      <c r="AI4" s="514">
        <v>-468693</v>
      </c>
      <c r="AJ4" s="514">
        <v>15212283</v>
      </c>
      <c r="AL4" s="514">
        <v>3634876</v>
      </c>
      <c r="AM4" s="515">
        <v>665524</v>
      </c>
      <c r="AN4" s="514">
        <v>339596</v>
      </c>
      <c r="AO4" s="514">
        <v>14413311</v>
      </c>
      <c r="AQ4" s="514">
        <v>1088602</v>
      </c>
      <c r="AR4" s="515">
        <v>126492</v>
      </c>
      <c r="AS4" s="514">
        <v>14606</v>
      </c>
      <c r="AT4" s="514">
        <v>14413311</v>
      </c>
      <c r="AW4" s="514">
        <v>2546274</v>
      </c>
      <c r="AX4" s="515">
        <v>539032</v>
      </c>
      <c r="AY4" s="514">
        <v>324990</v>
      </c>
      <c r="AZ4" s="514">
        <v>13002265</v>
      </c>
      <c r="BB4" s="514">
        <v>1157326</v>
      </c>
      <c r="BC4" s="515">
        <v>152365</v>
      </c>
      <c r="BD4" s="514">
        <v>44662</v>
      </c>
      <c r="BE4" s="514">
        <v>13002265</v>
      </c>
      <c r="BG4" s="514">
        <v>1388948</v>
      </c>
      <c r="BH4" s="515">
        <v>386667</v>
      </c>
      <c r="BI4" s="514">
        <v>280328</v>
      </c>
      <c r="BJ4" s="514">
        <v>13012934</v>
      </c>
      <c r="BL4" s="514">
        <v>4638494</v>
      </c>
      <c r="BM4" s="514">
        <v>731372</v>
      </c>
      <c r="BN4" s="514">
        <v>196658</v>
      </c>
      <c r="BO4" s="514">
        <v>12712861</v>
      </c>
      <c r="BQ4" s="514">
        <v>1369745</v>
      </c>
      <c r="BR4" s="515">
        <v>82432</v>
      </c>
      <c r="BS4" s="514">
        <v>-494471</v>
      </c>
      <c r="BT4" s="514">
        <v>12712861</v>
      </c>
      <c r="BV4" s="514">
        <v>3268749</v>
      </c>
      <c r="BW4" s="515">
        <v>648940</v>
      </c>
      <c r="BX4" s="514">
        <v>691129</v>
      </c>
      <c r="BY4" s="514">
        <v>12406932</v>
      </c>
      <c r="CA4" s="514">
        <v>1149397</v>
      </c>
      <c r="CB4" s="515">
        <v>57190</v>
      </c>
      <c r="CC4" s="514">
        <v>-49720</v>
      </c>
      <c r="CD4" s="514">
        <v>12406932</v>
      </c>
      <c r="CF4" s="270">
        <v>2119352</v>
      </c>
      <c r="CG4" s="472">
        <v>591750</v>
      </c>
      <c r="CH4" s="270">
        <v>740849</v>
      </c>
      <c r="CI4" s="270">
        <v>12218655</v>
      </c>
      <c r="CK4" s="270">
        <v>947169</v>
      </c>
      <c r="CL4" s="472">
        <v>126438</v>
      </c>
      <c r="CM4" s="270">
        <v>369183</v>
      </c>
      <c r="CN4" s="270">
        <v>12218655</v>
      </c>
      <c r="CO4" s="11"/>
      <c r="CP4" s="260">
        <v>1172183</v>
      </c>
      <c r="CQ4" s="289">
        <v>465312</v>
      </c>
      <c r="CR4" s="260">
        <v>371666</v>
      </c>
      <c r="CS4" s="260">
        <v>11762964</v>
      </c>
      <c r="CT4" s="11"/>
      <c r="CU4" s="260">
        <v>4528480</v>
      </c>
      <c r="CV4" s="260">
        <v>463974</v>
      </c>
      <c r="CW4" s="260">
        <v>16595</v>
      </c>
      <c r="CX4" s="260">
        <v>11802461</v>
      </c>
      <c r="CY4" s="11"/>
      <c r="CZ4" s="260">
        <v>1203648</v>
      </c>
      <c r="DA4" s="289">
        <v>77580</v>
      </c>
      <c r="DB4" s="260">
        <v>-27589</v>
      </c>
      <c r="DC4" s="260">
        <v>11802461</v>
      </c>
      <c r="DD4" s="261"/>
      <c r="DE4" s="260">
        <v>3324832</v>
      </c>
      <c r="DF4" s="260">
        <v>386394</v>
      </c>
      <c r="DG4" s="260">
        <v>44184</v>
      </c>
      <c r="DH4" s="260">
        <v>10725845</v>
      </c>
      <c r="DI4" s="260"/>
      <c r="DJ4" s="260">
        <v>1042661</v>
      </c>
      <c r="DK4" s="260">
        <v>79923</v>
      </c>
      <c r="DL4" s="260">
        <v>-36258</v>
      </c>
      <c r="DM4" s="260">
        <v>10725845</v>
      </c>
      <c r="DN4" s="261"/>
      <c r="DO4" s="260">
        <v>2282171</v>
      </c>
      <c r="DP4" s="260">
        <v>306471</v>
      </c>
      <c r="DQ4" s="260">
        <v>80442</v>
      </c>
      <c r="DR4" s="260">
        <v>10994483</v>
      </c>
      <c r="DS4" s="261"/>
      <c r="DT4" s="260">
        <f t="shared" si="2"/>
        <v>1063014</v>
      </c>
      <c r="DU4" s="260">
        <f t="shared" si="2"/>
        <v>115805</v>
      </c>
      <c r="DV4" s="260">
        <f t="shared" si="2"/>
        <v>-11816</v>
      </c>
      <c r="DW4" s="260">
        <f>EB4</f>
        <v>10794713</v>
      </c>
      <c r="DX4" s="261"/>
      <c r="DY4" s="260">
        <v>1219157</v>
      </c>
      <c r="DZ4" s="260">
        <v>190666</v>
      </c>
      <c r="EA4" s="260">
        <v>92258</v>
      </c>
      <c r="EB4" s="260">
        <v>10794713</v>
      </c>
      <c r="EC4" s="261"/>
      <c r="ED4" s="260">
        <v>4356101</v>
      </c>
      <c r="EE4" s="260">
        <v>545311</v>
      </c>
      <c r="EF4" s="260">
        <v>-752813</v>
      </c>
      <c r="EG4" s="260">
        <v>10874288</v>
      </c>
      <c r="EH4" s="261"/>
      <c r="EI4" s="260">
        <v>1112410</v>
      </c>
      <c r="EJ4" s="260">
        <v>98202</v>
      </c>
      <c r="EK4" s="260">
        <v>-182972</v>
      </c>
      <c r="EL4" s="260">
        <v>10874288</v>
      </c>
      <c r="EM4" s="261"/>
      <c r="EN4" s="260">
        <v>3243691</v>
      </c>
      <c r="EO4" s="260">
        <v>447109</v>
      </c>
      <c r="EP4" s="260">
        <v>-569841</v>
      </c>
      <c r="EQ4" s="260">
        <v>10429522</v>
      </c>
      <c r="ER4" s="261"/>
      <c r="ES4" s="260">
        <v>901057</v>
      </c>
      <c r="ET4" s="260">
        <v>93148</v>
      </c>
      <c r="EU4" s="260">
        <v>-11530</v>
      </c>
      <c r="EV4" s="260">
        <v>10429522</v>
      </c>
      <c r="EW4" s="261"/>
      <c r="EX4" s="260">
        <v>2342634</v>
      </c>
      <c r="EY4" s="260">
        <v>353961</v>
      </c>
      <c r="EZ4" s="260">
        <v>-558311</v>
      </c>
      <c r="FA4" s="260">
        <v>10151833</v>
      </c>
      <c r="FB4" s="261"/>
      <c r="FC4" s="260">
        <v>1070810</v>
      </c>
      <c r="FD4" s="260">
        <v>162812</v>
      </c>
      <c r="FE4" s="260">
        <v>-647533</v>
      </c>
      <c r="FF4" s="260">
        <v>10151833</v>
      </c>
      <c r="FG4" s="261"/>
      <c r="FH4" s="260">
        <v>1271824</v>
      </c>
      <c r="FI4" s="260">
        <v>191149</v>
      </c>
      <c r="FJ4" s="260">
        <v>89222</v>
      </c>
      <c r="FK4" s="260">
        <v>10775702</v>
      </c>
      <c r="FL4" s="261"/>
      <c r="FM4" s="260">
        <v>5376280</v>
      </c>
      <c r="FN4" s="260">
        <v>754751</v>
      </c>
      <c r="FO4" s="260">
        <v>-3477076</v>
      </c>
      <c r="FP4" s="260">
        <v>10788413</v>
      </c>
      <c r="FQ4" s="267"/>
      <c r="FR4" s="260">
        <v>1464821</v>
      </c>
      <c r="FS4" s="260">
        <v>190712</v>
      </c>
      <c r="FT4" s="260">
        <v>-3607565</v>
      </c>
      <c r="FU4" s="260">
        <v>10788413</v>
      </c>
      <c r="FV4" s="267"/>
      <c r="FW4" s="260">
        <v>3911459</v>
      </c>
      <c r="FX4" s="260">
        <v>564039</v>
      </c>
      <c r="FY4" s="260">
        <v>130489</v>
      </c>
      <c r="FZ4" s="260">
        <v>13965188</v>
      </c>
      <c r="GA4" s="261"/>
      <c r="GB4" s="260">
        <v>1164371</v>
      </c>
      <c r="GC4" s="260">
        <v>97637</v>
      </c>
      <c r="GD4" s="260">
        <v>-51447</v>
      </c>
      <c r="GE4" s="260">
        <v>13965188</v>
      </c>
      <c r="GF4" s="261"/>
      <c r="GG4" s="260">
        <v>2674765</v>
      </c>
      <c r="GH4" s="260">
        <v>472911</v>
      </c>
      <c r="GI4" s="260">
        <v>181936</v>
      </c>
      <c r="GJ4" s="260">
        <v>13605284</v>
      </c>
      <c r="GK4" s="261"/>
      <c r="GL4" s="260">
        <v>1147664</v>
      </c>
      <c r="GM4" s="260">
        <v>188570</v>
      </c>
      <c r="GN4" s="260">
        <v>44376</v>
      </c>
      <c r="GO4" s="260">
        <v>13605284</v>
      </c>
      <c r="GP4" s="261"/>
      <c r="GQ4" s="260">
        <v>1527101</v>
      </c>
      <c r="GR4" s="260">
        <v>284341</v>
      </c>
      <c r="GS4" s="260">
        <v>137560</v>
      </c>
      <c r="GT4" s="260">
        <v>13386310</v>
      </c>
      <c r="GU4" s="261"/>
      <c r="GV4" s="267" t="s">
        <v>169</v>
      </c>
      <c r="GW4" s="260">
        <v>3218162</v>
      </c>
      <c r="GX4" s="260">
        <v>251838</v>
      </c>
      <c r="GY4" s="260">
        <v>-189247</v>
      </c>
      <c r="GZ4" s="286">
        <v>8393127</v>
      </c>
      <c r="HA4" s="261"/>
      <c r="HB4" s="260">
        <v>2304778</v>
      </c>
      <c r="HC4" s="260">
        <v>200144</v>
      </c>
      <c r="HD4" s="260">
        <v>-154254</v>
      </c>
      <c r="HE4" s="286">
        <v>7636136</v>
      </c>
      <c r="HF4" s="261"/>
      <c r="HG4" s="260">
        <v>1472664</v>
      </c>
      <c r="HH4" s="260">
        <v>126991</v>
      </c>
      <c r="HI4" s="260">
        <v>-110708</v>
      </c>
      <c r="HJ4" s="286">
        <v>7741435</v>
      </c>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c r="IS4" s="261"/>
      <c r="IT4" s="261"/>
      <c r="IU4" s="261"/>
      <c r="IV4" s="261"/>
      <c r="IW4" s="261"/>
      <c r="IX4" s="261"/>
      <c r="IY4" s="261"/>
      <c r="IZ4" s="261"/>
      <c r="JA4" s="261"/>
      <c r="JB4" s="261"/>
    </row>
    <row r="5" spans="1:262">
      <c r="A5" s="455" t="s">
        <v>1016</v>
      </c>
      <c r="B5" s="11"/>
      <c r="C5" s="718">
        <f>'[2]1_1  trzy m-ce'!$D$9</f>
        <v>108978</v>
      </c>
      <c r="D5" s="718">
        <f>'[2]1_1  trzy m-ce'!$D$24</f>
        <v>53797</v>
      </c>
      <c r="E5" s="718">
        <f>'[2]1_1  trzy m-ce'!$D$21</f>
        <v>16392</v>
      </c>
      <c r="F5" s="718">
        <f t="shared" si="0"/>
        <v>2359573</v>
      </c>
      <c r="G5" s="11"/>
      <c r="H5" s="718">
        <f>'[2]1_1 '!$D$9</f>
        <v>458000</v>
      </c>
      <c r="I5" s="718">
        <f>'[2]1_1 '!$D$34</f>
        <v>217362</v>
      </c>
      <c r="J5" s="718">
        <f>'[2]1_1 '!$D$31</f>
        <v>104475</v>
      </c>
      <c r="K5" s="718">
        <f>'[2]1_1 '!$D$25</f>
        <v>2359573</v>
      </c>
      <c r="L5" s="11"/>
      <c r="M5" s="718">
        <f t="shared" si="1"/>
        <v>149855</v>
      </c>
      <c r="N5" s="719">
        <f t="shared" si="1"/>
        <v>42495</v>
      </c>
      <c r="O5" s="718">
        <f t="shared" si="1"/>
        <v>4801</v>
      </c>
      <c r="P5" s="718">
        <f>'[3]1_1 '!$D$24</f>
        <v>2403664</v>
      </c>
      <c r="Q5" s="11"/>
      <c r="R5" s="718">
        <f>'[3]1_1 '!$D$9</f>
        <v>349022</v>
      </c>
      <c r="S5" s="719">
        <f>'[3]1_1 '!$D$33</f>
        <v>163565</v>
      </c>
      <c r="T5" s="718">
        <f>'[3]1_1 '!$D$30</f>
        <v>88083</v>
      </c>
      <c r="U5" s="718">
        <f>'[3]1_1 '!$D$24</f>
        <v>2403664</v>
      </c>
      <c r="V5" s="11"/>
      <c r="W5" s="718">
        <v>199167</v>
      </c>
      <c r="X5" s="719">
        <v>121070</v>
      </c>
      <c r="Y5" s="718">
        <v>83282</v>
      </c>
      <c r="Z5" s="718">
        <f>'[3]1_1  trzy m-ce'!$D$83</f>
        <v>2460727</v>
      </c>
      <c r="AA5" s="5"/>
      <c r="AB5" s="514"/>
      <c r="AC5" s="515"/>
      <c r="AD5" s="514"/>
      <c r="AE5" s="514"/>
      <c r="AG5" s="514"/>
      <c r="AH5" s="515"/>
      <c r="AI5" s="514"/>
      <c r="AJ5" s="514"/>
      <c r="AL5" s="514"/>
      <c r="AM5" s="515"/>
      <c r="AN5" s="514"/>
      <c r="AO5" s="514"/>
      <c r="AQ5" s="514"/>
      <c r="AR5" s="515"/>
      <c r="AS5" s="514"/>
      <c r="AT5" s="514"/>
      <c r="AW5" s="514"/>
      <c r="AX5" s="515"/>
      <c r="AY5" s="514"/>
      <c r="AZ5" s="514"/>
      <c r="BB5" s="514"/>
      <c r="BC5" s="515"/>
      <c r="BD5" s="514"/>
      <c r="BE5" s="514"/>
      <c r="BG5" s="514"/>
      <c r="BH5" s="515"/>
      <c r="BI5" s="514"/>
      <c r="BJ5" s="514"/>
      <c r="BL5" s="514"/>
      <c r="BM5" s="514"/>
      <c r="BN5" s="514"/>
      <c r="BO5" s="514"/>
      <c r="BQ5" s="514"/>
      <c r="BR5" s="515"/>
      <c r="BS5" s="514"/>
      <c r="BT5" s="514"/>
      <c r="BV5" s="514"/>
      <c r="BW5" s="515"/>
      <c r="BX5" s="514"/>
      <c r="BY5" s="514"/>
      <c r="CA5" s="514"/>
      <c r="CB5" s="515"/>
      <c r="CC5" s="514"/>
      <c r="CD5" s="514"/>
      <c r="CF5" s="270"/>
      <c r="CG5" s="472"/>
      <c r="CH5" s="270"/>
      <c r="CI5" s="270"/>
      <c r="CK5" s="270"/>
      <c r="CL5" s="472"/>
      <c r="CM5" s="270"/>
      <c r="CN5" s="270"/>
      <c r="CO5" s="11"/>
      <c r="CP5" s="260"/>
      <c r="CQ5" s="289"/>
      <c r="CR5" s="260"/>
      <c r="CS5" s="260"/>
      <c r="CT5" s="11"/>
      <c r="CU5" s="260"/>
      <c r="CV5" s="260"/>
      <c r="CW5" s="260"/>
      <c r="CX5" s="260"/>
      <c r="CY5" s="11"/>
      <c r="CZ5" s="260"/>
      <c r="DA5" s="289"/>
      <c r="DB5" s="260"/>
      <c r="DC5" s="260"/>
      <c r="DD5" s="261"/>
      <c r="DE5" s="260"/>
      <c r="DF5" s="260"/>
      <c r="DG5" s="260"/>
      <c r="DH5" s="260"/>
      <c r="DI5" s="260"/>
      <c r="DJ5" s="260"/>
      <c r="DK5" s="260"/>
      <c r="DL5" s="260"/>
      <c r="DM5" s="260"/>
      <c r="DN5" s="261"/>
      <c r="DO5" s="260"/>
      <c r="DP5" s="260"/>
      <c r="DQ5" s="260"/>
      <c r="DR5" s="260"/>
      <c r="DS5" s="261"/>
      <c r="DT5" s="260"/>
      <c r="DU5" s="260"/>
      <c r="DV5" s="260"/>
      <c r="DW5" s="260"/>
      <c r="DX5" s="261"/>
      <c r="DY5" s="260"/>
      <c r="DZ5" s="260"/>
      <c r="EA5" s="260"/>
      <c r="EB5" s="260"/>
      <c r="EC5" s="261"/>
      <c r="ED5" s="260"/>
      <c r="EE5" s="260"/>
      <c r="EF5" s="260"/>
      <c r="EG5" s="260"/>
      <c r="EH5" s="261"/>
      <c r="EI5" s="260"/>
      <c r="EJ5" s="260"/>
      <c r="EK5" s="260"/>
      <c r="EL5" s="260"/>
      <c r="EM5" s="261"/>
      <c r="EN5" s="260"/>
      <c r="EO5" s="260"/>
      <c r="EP5" s="260"/>
      <c r="EQ5" s="260"/>
      <c r="ER5" s="261"/>
      <c r="ES5" s="260"/>
      <c r="ET5" s="260"/>
      <c r="EU5" s="260"/>
      <c r="EV5" s="260"/>
      <c r="EW5" s="261"/>
      <c r="EX5" s="260"/>
      <c r="EY5" s="260"/>
      <c r="EZ5" s="260"/>
      <c r="FA5" s="260"/>
      <c r="FB5" s="261"/>
      <c r="FC5" s="260"/>
      <c r="FD5" s="260"/>
      <c r="FE5" s="260"/>
      <c r="FF5" s="260"/>
      <c r="FG5" s="261"/>
      <c r="FH5" s="260"/>
      <c r="FI5" s="260"/>
      <c r="FJ5" s="260"/>
      <c r="FK5" s="260"/>
      <c r="FL5" s="261"/>
      <c r="FM5" s="260"/>
      <c r="FN5" s="260"/>
      <c r="FO5" s="260"/>
      <c r="FP5" s="260"/>
      <c r="FQ5" s="267"/>
      <c r="FR5" s="260"/>
      <c r="FS5" s="260"/>
      <c r="FT5" s="260"/>
      <c r="FU5" s="260"/>
      <c r="FV5" s="267"/>
      <c r="FW5" s="260"/>
      <c r="FX5" s="260"/>
      <c r="FY5" s="260"/>
      <c r="FZ5" s="260"/>
      <c r="GA5" s="261"/>
      <c r="GB5" s="260"/>
      <c r="GC5" s="260"/>
      <c r="GD5" s="260"/>
      <c r="GE5" s="260"/>
      <c r="GF5" s="261"/>
      <c r="GG5" s="260"/>
      <c r="GH5" s="260"/>
      <c r="GI5" s="260"/>
      <c r="GJ5" s="260"/>
      <c r="GK5" s="261"/>
      <c r="GL5" s="260"/>
      <c r="GM5" s="260"/>
      <c r="GN5" s="260"/>
      <c r="GO5" s="260"/>
      <c r="GP5" s="261"/>
      <c r="GQ5" s="260"/>
      <c r="GR5" s="260"/>
      <c r="GS5" s="260"/>
      <c r="GT5" s="260"/>
      <c r="GU5" s="261"/>
      <c r="GV5" s="267"/>
      <c r="GW5" s="260"/>
      <c r="GX5" s="260"/>
      <c r="GY5" s="260"/>
      <c r="GZ5" s="286"/>
      <c r="HA5" s="261"/>
      <c r="HB5" s="260"/>
      <c r="HC5" s="260"/>
      <c r="HD5" s="260"/>
      <c r="HE5" s="286"/>
      <c r="HF5" s="261"/>
      <c r="HG5" s="260"/>
      <c r="HH5" s="260"/>
      <c r="HI5" s="260"/>
      <c r="HJ5" s="286"/>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c r="IS5" s="261"/>
      <c r="IT5" s="261"/>
      <c r="IU5" s="261"/>
      <c r="IV5" s="261"/>
      <c r="IW5" s="261"/>
      <c r="IX5" s="261"/>
      <c r="IY5" s="261"/>
      <c r="IZ5" s="261"/>
      <c r="JA5" s="261"/>
      <c r="JB5" s="261"/>
    </row>
    <row r="6" spans="1:262">
      <c r="A6" s="455" t="s">
        <v>165</v>
      </c>
      <c r="B6" s="11"/>
      <c r="C6" s="718">
        <f>'[2]1_1  trzy m-ce'!$E$9</f>
        <v>1720223</v>
      </c>
      <c r="D6" s="718">
        <f>'[2]1_1  trzy m-ce'!$E$24</f>
        <v>728175</v>
      </c>
      <c r="E6" s="718">
        <f>'[2]1_1  trzy m-ce'!$E$21</f>
        <v>436050</v>
      </c>
      <c r="F6" s="718">
        <f t="shared" si="0"/>
        <v>19708418</v>
      </c>
      <c r="G6" s="11"/>
      <c r="H6" s="718">
        <f>'[2]1_1 '!$E$9</f>
        <v>5078777</v>
      </c>
      <c r="I6" s="718">
        <f>'[2]1_1 '!$E$34</f>
        <v>2416876</v>
      </c>
      <c r="J6" s="718">
        <f>'[2]1_1 '!$E$31</f>
        <v>1551496</v>
      </c>
      <c r="K6" s="718">
        <f>'[2]1_1 '!$E$25</f>
        <v>19708418</v>
      </c>
      <c r="L6" s="11"/>
      <c r="M6" s="718">
        <f t="shared" si="1"/>
        <v>1569529</v>
      </c>
      <c r="N6" s="719">
        <f t="shared" si="1"/>
        <v>1005158</v>
      </c>
      <c r="O6" s="718">
        <f t="shared" si="1"/>
        <v>715011</v>
      </c>
      <c r="P6" s="718">
        <f>'[3]1_1 '!$E$24</f>
        <v>19569783</v>
      </c>
      <c r="Q6" s="11"/>
      <c r="R6" s="718">
        <f>'[3]1_1 '!$E$9</f>
        <v>3358554</v>
      </c>
      <c r="S6" s="719">
        <f>'[3]1_1 '!$E$33</f>
        <v>1688701</v>
      </c>
      <c r="T6" s="718">
        <f>'[3]1_1 '!$E$30</f>
        <v>1115446</v>
      </c>
      <c r="U6" s="718">
        <f>'[3]1_1 '!$E$24</f>
        <v>19569783</v>
      </c>
      <c r="V6" s="11"/>
      <c r="W6" s="718">
        <v>1789025</v>
      </c>
      <c r="X6" s="719">
        <v>683543</v>
      </c>
      <c r="Y6" s="718">
        <v>400435</v>
      </c>
      <c r="Z6" s="718">
        <f>'[3]1_1  trzy m-ce'!$E$83</f>
        <v>19457317</v>
      </c>
      <c r="AA6" s="5"/>
      <c r="AB6" s="514">
        <v>6594864</v>
      </c>
      <c r="AC6" s="515">
        <v>2605808</v>
      </c>
      <c r="AD6" s="514">
        <v>1443741</v>
      </c>
      <c r="AE6" s="514">
        <v>19176164</v>
      </c>
      <c r="AG6" s="514">
        <v>1696579</v>
      </c>
      <c r="AH6" s="515">
        <v>605677</v>
      </c>
      <c r="AI6" s="514">
        <v>302828</v>
      </c>
      <c r="AJ6" s="514">
        <v>19176164</v>
      </c>
      <c r="AL6" s="514">
        <v>4898285</v>
      </c>
      <c r="AM6" s="515">
        <v>2000131</v>
      </c>
      <c r="AN6" s="514">
        <v>1140913</v>
      </c>
      <c r="AO6" s="514">
        <v>18653722</v>
      </c>
      <c r="AQ6" s="514">
        <v>1622943</v>
      </c>
      <c r="AR6" s="515">
        <v>662812</v>
      </c>
      <c r="AS6" s="514">
        <v>376185</v>
      </c>
      <c r="AT6" s="514">
        <v>18653722</v>
      </c>
      <c r="AW6" s="514">
        <v>3275342</v>
      </c>
      <c r="AX6" s="515">
        <v>1337319</v>
      </c>
      <c r="AY6" s="514">
        <v>764728</v>
      </c>
      <c r="AZ6" s="514">
        <v>18478310</v>
      </c>
      <c r="BB6" s="514">
        <v>1594121</v>
      </c>
      <c r="BC6" s="515">
        <v>656124</v>
      </c>
      <c r="BD6" s="514">
        <v>377666</v>
      </c>
      <c r="BE6" s="514">
        <v>18478310</v>
      </c>
      <c r="BG6" s="514">
        <v>1681221</v>
      </c>
      <c r="BH6" s="515">
        <v>681195</v>
      </c>
      <c r="BI6" s="514">
        <v>387062</v>
      </c>
      <c r="BJ6" s="514">
        <v>18267535</v>
      </c>
      <c r="BL6" s="514">
        <v>6158215</v>
      </c>
      <c r="BM6" s="514">
        <v>2517465</v>
      </c>
      <c r="BN6" s="514">
        <v>1417102</v>
      </c>
      <c r="BO6" s="514">
        <v>18345603</v>
      </c>
      <c r="BQ6" s="514">
        <v>1589634</v>
      </c>
      <c r="BR6" s="515">
        <v>560921</v>
      </c>
      <c r="BS6" s="514">
        <v>273743</v>
      </c>
      <c r="BT6" s="514">
        <v>18345603</v>
      </c>
      <c r="BV6" s="514">
        <v>4568581</v>
      </c>
      <c r="BW6" s="515">
        <v>1956544</v>
      </c>
      <c r="BX6" s="514">
        <v>1143359</v>
      </c>
      <c r="BY6" s="514">
        <v>17840427</v>
      </c>
      <c r="CA6" s="514">
        <v>1481610</v>
      </c>
      <c r="CB6" s="515">
        <v>620731</v>
      </c>
      <c r="CC6" s="514">
        <v>346908</v>
      </c>
      <c r="CD6" s="514">
        <v>17840427</v>
      </c>
      <c r="CF6" s="270">
        <v>3463808</v>
      </c>
      <c r="CG6" s="472">
        <v>1335813</v>
      </c>
      <c r="CH6" s="270">
        <v>796451</v>
      </c>
      <c r="CI6" s="270">
        <v>17611246</v>
      </c>
      <c r="CK6" s="270">
        <v>1674971</v>
      </c>
      <c r="CL6" s="472">
        <v>697700</v>
      </c>
      <c r="CM6" s="270">
        <v>424886</v>
      </c>
      <c r="CN6" s="270">
        <v>17611246</v>
      </c>
      <c r="CO6" s="11"/>
      <c r="CP6" s="260">
        <v>1788837</v>
      </c>
      <c r="CQ6" s="289">
        <v>638113</v>
      </c>
      <c r="CR6" s="260">
        <v>371565</v>
      </c>
      <c r="CS6" s="260">
        <v>17380517</v>
      </c>
      <c r="CT6" s="11"/>
      <c r="CU6" s="260">
        <v>6719943</v>
      </c>
      <c r="CV6" s="260">
        <v>2282685</v>
      </c>
      <c r="CW6" s="260">
        <v>1210925</v>
      </c>
      <c r="CX6" s="260">
        <v>17409160</v>
      </c>
      <c r="CY6" s="11"/>
      <c r="CZ6" s="260">
        <v>1733033</v>
      </c>
      <c r="DA6" s="289">
        <v>488087</v>
      </c>
      <c r="DB6" s="260">
        <v>212156</v>
      </c>
      <c r="DC6" s="260">
        <v>17409160</v>
      </c>
      <c r="DD6" s="261"/>
      <c r="DE6" s="260">
        <v>4986910</v>
      </c>
      <c r="DF6" s="260">
        <v>1794598</v>
      </c>
      <c r="DG6" s="260">
        <v>998769</v>
      </c>
      <c r="DH6" s="260">
        <v>16902087</v>
      </c>
      <c r="DI6" s="260"/>
      <c r="DJ6" s="260">
        <v>1618916</v>
      </c>
      <c r="DK6" s="260">
        <v>591288</v>
      </c>
      <c r="DL6" s="260">
        <v>321449</v>
      </c>
      <c r="DM6" s="260">
        <v>16902087</v>
      </c>
      <c r="DN6" s="261"/>
      <c r="DO6" s="260">
        <v>3367994</v>
      </c>
      <c r="DP6" s="260">
        <v>1203310</v>
      </c>
      <c r="DQ6" s="260">
        <v>677320</v>
      </c>
      <c r="DR6" s="260">
        <v>16825901</v>
      </c>
      <c r="DS6" s="261"/>
      <c r="DT6" s="260">
        <f t="shared" si="2"/>
        <v>1634573</v>
      </c>
      <c r="DU6" s="260">
        <f t="shared" si="2"/>
        <v>596299</v>
      </c>
      <c r="DV6" s="260">
        <f t="shared" si="2"/>
        <v>331709</v>
      </c>
      <c r="DW6" s="260">
        <f>EB6</f>
        <v>16773561</v>
      </c>
      <c r="DX6" s="261"/>
      <c r="DY6" s="260">
        <v>1733421</v>
      </c>
      <c r="DZ6" s="260">
        <v>607011</v>
      </c>
      <c r="EA6" s="260">
        <v>345611</v>
      </c>
      <c r="EB6" s="260">
        <v>16773561</v>
      </c>
      <c r="EC6" s="261"/>
      <c r="ED6" s="260">
        <v>6310216</v>
      </c>
      <c r="EE6" s="260">
        <v>2394812</v>
      </c>
      <c r="EF6" s="260">
        <v>1363236</v>
      </c>
      <c r="EG6" s="260">
        <v>16761938</v>
      </c>
      <c r="EH6" s="261"/>
      <c r="EI6" s="260">
        <v>1634118</v>
      </c>
      <c r="EJ6" s="260">
        <v>685152</v>
      </c>
      <c r="EK6" s="260">
        <v>416722</v>
      </c>
      <c r="EL6" s="260">
        <v>16761938</v>
      </c>
      <c r="EM6" s="261"/>
      <c r="EN6" s="260">
        <v>4676098</v>
      </c>
      <c r="EO6" s="260">
        <v>1709660</v>
      </c>
      <c r="EP6" s="260">
        <v>946514</v>
      </c>
      <c r="EQ6" s="260">
        <v>16307098</v>
      </c>
      <c r="ER6" s="261"/>
      <c r="ES6" s="260">
        <v>1531592</v>
      </c>
      <c r="ET6" s="260">
        <v>562063</v>
      </c>
      <c r="EU6" s="260">
        <v>302990</v>
      </c>
      <c r="EV6" s="260">
        <v>16307098</v>
      </c>
      <c r="EW6" s="261"/>
      <c r="EX6" s="260">
        <v>3144506</v>
      </c>
      <c r="EY6" s="260">
        <v>1147597</v>
      </c>
      <c r="EZ6" s="260">
        <v>643524</v>
      </c>
      <c r="FA6" s="260">
        <v>16152899</v>
      </c>
      <c r="FB6" s="261"/>
      <c r="FC6" s="260">
        <v>1528119</v>
      </c>
      <c r="FD6" s="260">
        <v>604338</v>
      </c>
      <c r="FE6" s="260">
        <v>351932</v>
      </c>
      <c r="FF6" s="260">
        <v>16152899</v>
      </c>
      <c r="FG6" s="261"/>
      <c r="FH6" s="260">
        <v>1616387</v>
      </c>
      <c r="FI6" s="260">
        <v>543259</v>
      </c>
      <c r="FJ6" s="260">
        <v>291592</v>
      </c>
      <c r="FK6" s="260">
        <v>16019643</v>
      </c>
      <c r="FL6" s="261"/>
      <c r="FM6" s="260">
        <v>6450274</v>
      </c>
      <c r="FN6" s="260">
        <v>2372129</v>
      </c>
      <c r="FO6" s="260">
        <v>1371577</v>
      </c>
      <c r="FP6" s="260">
        <v>15974893</v>
      </c>
      <c r="FQ6" s="267"/>
      <c r="FR6" s="260">
        <v>1657399</v>
      </c>
      <c r="FS6" s="260">
        <v>532836</v>
      </c>
      <c r="FT6" s="260">
        <v>264854</v>
      </c>
      <c r="FU6" s="260">
        <v>15974893</v>
      </c>
      <c r="FV6" s="267"/>
      <c r="FW6" s="260">
        <v>4792875</v>
      </c>
      <c r="FX6" s="260">
        <v>1839293</v>
      </c>
      <c r="FY6" s="260">
        <v>1106723</v>
      </c>
      <c r="FZ6" s="260">
        <v>15402617</v>
      </c>
      <c r="GA6" s="261"/>
      <c r="GB6" s="260">
        <v>1564518</v>
      </c>
      <c r="GC6" s="260">
        <v>596633</v>
      </c>
      <c r="GD6" s="260">
        <v>348307</v>
      </c>
      <c r="GE6" s="260">
        <v>15402617</v>
      </c>
      <c r="GF6" s="261"/>
      <c r="GG6" s="260">
        <v>3228357</v>
      </c>
      <c r="GH6" s="260">
        <v>1243279</v>
      </c>
      <c r="GI6" s="260">
        <v>758416</v>
      </c>
      <c r="GJ6" s="260">
        <v>15222418</v>
      </c>
      <c r="GK6" s="261"/>
      <c r="GL6" s="260">
        <v>1585385</v>
      </c>
      <c r="GM6" s="260">
        <v>696539</v>
      </c>
      <c r="GN6" s="260">
        <v>453363</v>
      </c>
      <c r="GO6" s="260">
        <v>15222418</v>
      </c>
      <c r="GP6" s="261"/>
      <c r="GQ6" s="260">
        <v>1642972</v>
      </c>
      <c r="GR6" s="260">
        <v>546740</v>
      </c>
      <c r="GS6" s="260">
        <v>305053</v>
      </c>
      <c r="GT6" s="260">
        <v>15087347</v>
      </c>
      <c r="GU6" s="261"/>
      <c r="GV6" s="267" t="s">
        <v>170</v>
      </c>
      <c r="GW6" s="260">
        <v>280998</v>
      </c>
      <c r="GX6" s="260">
        <v>180166</v>
      </c>
      <c r="GY6" s="260">
        <v>102577</v>
      </c>
      <c r="GZ6" s="286">
        <v>1985920</v>
      </c>
      <c r="HA6" s="261"/>
      <c r="HB6" s="260">
        <v>215979</v>
      </c>
      <c r="HC6" s="260">
        <v>142418</v>
      </c>
      <c r="HD6" s="260">
        <v>82343</v>
      </c>
      <c r="HE6" s="286">
        <v>1929270</v>
      </c>
      <c r="HF6" s="261"/>
      <c r="HG6" s="260">
        <v>144900</v>
      </c>
      <c r="HH6" s="260">
        <v>96716</v>
      </c>
      <c r="HI6" s="260">
        <v>56649</v>
      </c>
      <c r="HJ6" s="286">
        <v>1929486</v>
      </c>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c r="IS6" s="261"/>
      <c r="IT6" s="261"/>
      <c r="IU6" s="261"/>
      <c r="IV6" s="261"/>
      <c r="IW6" s="261"/>
      <c r="IX6" s="261"/>
      <c r="IY6" s="261"/>
      <c r="IZ6" s="261"/>
      <c r="JA6" s="261"/>
      <c r="JB6" s="261"/>
    </row>
    <row r="7" spans="1:262">
      <c r="A7" s="455" t="s">
        <v>166</v>
      </c>
      <c r="B7" s="11"/>
      <c r="C7" s="718">
        <f>'[2]1_1  trzy m-ce'!$F$9</f>
        <v>4136093</v>
      </c>
      <c r="D7" s="718">
        <f>'[2]1_1  trzy m-ce'!$F$24</f>
        <v>237639</v>
      </c>
      <c r="E7" s="718">
        <f>'[2]1_1  trzy m-ce'!$F$21</f>
        <v>228215</v>
      </c>
      <c r="F7" s="718">
        <f t="shared" si="0"/>
        <v>4015581</v>
      </c>
      <c r="G7" s="11"/>
      <c r="H7" s="718">
        <f>'[2]1_1 '!$F$9</f>
        <v>12150594</v>
      </c>
      <c r="I7" s="718">
        <f>'[2]1_1 '!$F$34</f>
        <v>640543</v>
      </c>
      <c r="J7" s="718">
        <f>'[2]1_1 '!$F$31</f>
        <v>607401</v>
      </c>
      <c r="K7" s="718">
        <f>'[2]1_1 '!$F$25</f>
        <v>4015581</v>
      </c>
      <c r="L7" s="11"/>
      <c r="M7" s="718">
        <f t="shared" si="1"/>
        <v>3783659</v>
      </c>
      <c r="N7" s="719">
        <f t="shared" si="1"/>
        <v>220472</v>
      </c>
      <c r="O7" s="718">
        <f t="shared" si="1"/>
        <v>208415</v>
      </c>
      <c r="P7" s="718">
        <f>'[3]1_1 '!$F$24</f>
        <v>3932067</v>
      </c>
      <c r="Q7" s="11"/>
      <c r="R7" s="718">
        <f>'[3]1_1 '!$F$9</f>
        <v>8014501</v>
      </c>
      <c r="S7" s="719">
        <f>'[3]1_1 '!$F$33</f>
        <v>402904</v>
      </c>
      <c r="T7" s="718">
        <f>'[3]1_1 '!$F$30</f>
        <v>379186</v>
      </c>
      <c r="U7" s="718">
        <f>'[3]1_1 '!$F$24</f>
        <v>3932067</v>
      </c>
      <c r="V7" s="11"/>
      <c r="W7" s="718">
        <v>4230842</v>
      </c>
      <c r="X7" s="719">
        <v>182432</v>
      </c>
      <c r="Y7" s="718">
        <v>170771</v>
      </c>
      <c r="Z7" s="718">
        <f>'[3]1_1  trzy m-ce'!$F$83</f>
        <v>5683262</v>
      </c>
      <c r="AA7" s="5"/>
      <c r="AB7" s="514">
        <v>14907937</v>
      </c>
      <c r="AC7" s="515">
        <v>428577</v>
      </c>
      <c r="AD7" s="514">
        <v>382185</v>
      </c>
      <c r="AE7" s="514">
        <v>4730135</v>
      </c>
      <c r="AG7" s="514">
        <v>4508216</v>
      </c>
      <c r="AH7" s="515">
        <v>-105072</v>
      </c>
      <c r="AI7" s="514">
        <v>-121577</v>
      </c>
      <c r="AJ7" s="514">
        <v>4730135</v>
      </c>
      <c r="AL7" s="514">
        <v>11221177</v>
      </c>
      <c r="AM7" s="515">
        <v>533649</v>
      </c>
      <c r="AN7" s="514">
        <v>503762</v>
      </c>
      <c r="AO7" s="514">
        <v>5467453</v>
      </c>
      <c r="AQ7" s="514">
        <v>3574882</v>
      </c>
      <c r="AR7" s="515">
        <v>110407</v>
      </c>
      <c r="AS7" s="514">
        <v>100132</v>
      </c>
      <c r="AT7" s="514">
        <v>5467453</v>
      </c>
      <c r="AW7" s="514">
        <v>7646295</v>
      </c>
      <c r="AX7" s="515">
        <v>423242</v>
      </c>
      <c r="AY7" s="514">
        <v>403630</v>
      </c>
      <c r="AZ7" s="514">
        <v>5007556</v>
      </c>
      <c r="BB7" s="514">
        <v>3734873</v>
      </c>
      <c r="BC7" s="515">
        <v>258311</v>
      </c>
      <c r="BD7" s="514">
        <v>248406</v>
      </c>
      <c r="BE7" s="514">
        <v>5007556</v>
      </c>
      <c r="BG7" s="514">
        <v>3911422</v>
      </c>
      <c r="BH7" s="515">
        <v>164931</v>
      </c>
      <c r="BI7" s="514">
        <v>155224</v>
      </c>
      <c r="BJ7" s="514">
        <v>4159845</v>
      </c>
      <c r="BL7" s="514">
        <v>14074115</v>
      </c>
      <c r="BM7" s="514">
        <v>320543</v>
      </c>
      <c r="BN7" s="514">
        <v>306481</v>
      </c>
      <c r="BO7" s="514">
        <v>3379688</v>
      </c>
      <c r="BQ7" s="514">
        <v>4246144</v>
      </c>
      <c r="BR7" s="515">
        <v>-130503</v>
      </c>
      <c r="BS7" s="514">
        <v>-139147</v>
      </c>
      <c r="BT7" s="514">
        <v>3379688</v>
      </c>
      <c r="BV7" s="514">
        <v>9827971</v>
      </c>
      <c r="BW7" s="515">
        <v>451046</v>
      </c>
      <c r="BX7" s="514">
        <v>445628</v>
      </c>
      <c r="BY7" s="514">
        <v>3730514</v>
      </c>
      <c r="CA7" s="514">
        <v>3415412</v>
      </c>
      <c r="CB7" s="515">
        <v>124688</v>
      </c>
      <c r="CC7" s="514">
        <v>123068</v>
      </c>
      <c r="CD7" s="514">
        <v>3730514</v>
      </c>
      <c r="CF7" s="270">
        <v>6615132</v>
      </c>
      <c r="CG7" s="472">
        <v>326358</v>
      </c>
      <c r="CH7" s="270">
        <v>322560</v>
      </c>
      <c r="CI7" s="270">
        <v>2748081</v>
      </c>
      <c r="CK7" s="270">
        <v>3161469</v>
      </c>
      <c r="CL7" s="472">
        <v>148570</v>
      </c>
      <c r="CM7" s="270">
        <v>146778</v>
      </c>
      <c r="CN7" s="270">
        <v>2748081</v>
      </c>
      <c r="CO7" s="11"/>
      <c r="CP7" s="260">
        <v>3453663</v>
      </c>
      <c r="CQ7" s="289">
        <v>177788</v>
      </c>
      <c r="CR7" s="260">
        <v>175782</v>
      </c>
      <c r="CS7" s="260">
        <v>2878641</v>
      </c>
      <c r="CT7" s="11"/>
      <c r="CU7" s="260">
        <v>13567887</v>
      </c>
      <c r="CV7" s="260">
        <v>841222</v>
      </c>
      <c r="CW7" s="260">
        <v>832216</v>
      </c>
      <c r="CX7" s="260">
        <v>3041966</v>
      </c>
      <c r="CY7" s="11"/>
      <c r="CZ7" s="260">
        <v>3760678</v>
      </c>
      <c r="DA7" s="289">
        <v>150244</v>
      </c>
      <c r="DB7" s="260">
        <v>148297</v>
      </c>
      <c r="DC7" s="260">
        <v>3041966</v>
      </c>
      <c r="DD7" s="261"/>
      <c r="DE7" s="260">
        <v>9807209</v>
      </c>
      <c r="DF7" s="260">
        <v>690978</v>
      </c>
      <c r="DG7" s="260">
        <v>683919</v>
      </c>
      <c r="DH7" s="260">
        <v>4130769</v>
      </c>
      <c r="DI7" s="260"/>
      <c r="DJ7" s="260">
        <v>3130213</v>
      </c>
      <c r="DK7" s="260">
        <v>145582</v>
      </c>
      <c r="DL7" s="260">
        <v>143502</v>
      </c>
      <c r="DM7" s="260">
        <v>4130769</v>
      </c>
      <c r="DN7" s="261"/>
      <c r="DO7" s="260">
        <v>6676996</v>
      </c>
      <c r="DP7" s="260">
        <v>545396</v>
      </c>
      <c r="DQ7" s="260">
        <v>540417</v>
      </c>
      <c r="DR7" s="260">
        <v>2033300</v>
      </c>
      <c r="DS7" s="261"/>
      <c r="DT7" s="260">
        <f t="shared" si="2"/>
        <v>3059559</v>
      </c>
      <c r="DU7" s="260">
        <f t="shared" si="2"/>
        <v>165425</v>
      </c>
      <c r="DV7" s="260">
        <f t="shared" si="2"/>
        <v>163143</v>
      </c>
      <c r="DW7" s="260">
        <f>EB7</f>
        <v>2252443</v>
      </c>
      <c r="DX7" s="261"/>
      <c r="DY7" s="260">
        <v>3617437</v>
      </c>
      <c r="DZ7" s="260">
        <v>379971</v>
      </c>
      <c r="EA7" s="260">
        <v>377274</v>
      </c>
      <c r="EB7" s="260">
        <v>2252443</v>
      </c>
      <c r="EC7" s="261"/>
      <c r="ED7" s="260">
        <v>14016190</v>
      </c>
      <c r="EE7" s="260">
        <v>490005</v>
      </c>
      <c r="EF7" s="260">
        <v>479374</v>
      </c>
      <c r="EG7" s="260">
        <v>2659458</v>
      </c>
      <c r="EH7" s="261"/>
      <c r="EI7" s="260">
        <v>3729207</v>
      </c>
      <c r="EJ7" s="260">
        <v>92886</v>
      </c>
      <c r="EK7" s="260">
        <v>90563</v>
      </c>
      <c r="EL7" s="260">
        <v>2659458</v>
      </c>
      <c r="EM7" s="261"/>
      <c r="EN7" s="260">
        <v>10286983</v>
      </c>
      <c r="EO7" s="260">
        <v>397119</v>
      </c>
      <c r="EP7" s="260">
        <v>388811</v>
      </c>
      <c r="EQ7" s="260">
        <v>2204864</v>
      </c>
      <c r="ER7" s="261"/>
      <c r="ES7" s="260">
        <v>3299797</v>
      </c>
      <c r="ET7" s="260">
        <v>117315</v>
      </c>
      <c r="EU7" s="260">
        <v>114921</v>
      </c>
      <c r="EV7" s="260">
        <v>2204864</v>
      </c>
      <c r="EW7" s="261"/>
      <c r="EX7" s="260">
        <v>6987186</v>
      </c>
      <c r="EY7" s="260">
        <v>279804</v>
      </c>
      <c r="EZ7" s="260">
        <v>273890</v>
      </c>
      <c r="FA7" s="260">
        <v>2310378</v>
      </c>
      <c r="FB7" s="261"/>
      <c r="FC7" s="260">
        <v>3395998</v>
      </c>
      <c r="FD7" s="260">
        <v>113042</v>
      </c>
      <c r="FE7" s="260">
        <v>113669</v>
      </c>
      <c r="FF7" s="260">
        <v>2310378</v>
      </c>
      <c r="FG7" s="261"/>
      <c r="FH7" s="260">
        <v>3591188</v>
      </c>
      <c r="FI7" s="260">
        <v>166762</v>
      </c>
      <c r="FJ7" s="260">
        <v>160221</v>
      </c>
      <c r="FK7" s="260">
        <v>2398142</v>
      </c>
      <c r="FL7" s="261"/>
      <c r="FM7" s="260">
        <v>15984139</v>
      </c>
      <c r="FN7" s="260">
        <v>380480</v>
      </c>
      <c r="FO7" s="260">
        <v>369604</v>
      </c>
      <c r="FP7" s="260">
        <v>2706907</v>
      </c>
      <c r="FQ7" s="267"/>
      <c r="FR7" s="260">
        <v>4170986</v>
      </c>
      <c r="FS7" s="260">
        <v>-71455</v>
      </c>
      <c r="FT7" s="260">
        <v>-74193</v>
      </c>
      <c r="FU7" s="260">
        <v>2706907</v>
      </c>
      <c r="FV7" s="267"/>
      <c r="FW7" s="260">
        <v>11813153</v>
      </c>
      <c r="FX7" s="260">
        <v>451935</v>
      </c>
      <c r="FY7" s="260">
        <v>443797</v>
      </c>
      <c r="FZ7" s="260">
        <v>3016254</v>
      </c>
      <c r="GA7" s="261"/>
      <c r="GB7" s="260">
        <v>3719173</v>
      </c>
      <c r="GC7" s="260">
        <v>116782</v>
      </c>
      <c r="GD7" s="260">
        <v>114042</v>
      </c>
      <c r="GE7" s="260">
        <v>3016254</v>
      </c>
      <c r="GF7" s="261"/>
      <c r="GG7" s="260">
        <v>8093980</v>
      </c>
      <c r="GH7" s="260">
        <v>335153</v>
      </c>
      <c r="GI7" s="260">
        <v>329755</v>
      </c>
      <c r="GJ7" s="260">
        <v>2836963</v>
      </c>
      <c r="GK7" s="261"/>
      <c r="GL7" s="260">
        <v>3915698</v>
      </c>
      <c r="GM7" s="260">
        <v>141382</v>
      </c>
      <c r="GN7" s="260">
        <v>138710</v>
      </c>
      <c r="GO7" s="260">
        <v>2836963</v>
      </c>
      <c r="GP7" s="261"/>
      <c r="GQ7" s="260">
        <v>4178282</v>
      </c>
      <c r="GR7" s="260">
        <v>193771</v>
      </c>
      <c r="GS7" s="260">
        <v>191045</v>
      </c>
      <c r="GT7" s="260">
        <v>3003005</v>
      </c>
      <c r="GU7" s="261"/>
      <c r="GV7" s="267" t="s">
        <v>171</v>
      </c>
      <c r="GW7" s="260">
        <v>1355454</v>
      </c>
      <c r="GX7" s="260">
        <v>308407</v>
      </c>
      <c r="GY7" s="260">
        <v>158763</v>
      </c>
      <c r="GZ7" s="260">
        <v>2781001</v>
      </c>
      <c r="HA7" s="261"/>
      <c r="HB7" s="260">
        <v>966998</v>
      </c>
      <c r="HC7" s="260">
        <v>181802</v>
      </c>
      <c r="HD7" s="260">
        <v>71156</v>
      </c>
      <c r="HE7" s="260">
        <v>3101958</v>
      </c>
      <c r="HF7" s="261"/>
      <c r="HG7" s="260">
        <v>717877</v>
      </c>
      <c r="HH7" s="260">
        <v>165226</v>
      </c>
      <c r="HI7" s="260">
        <v>92480</v>
      </c>
      <c r="HJ7" s="260">
        <v>2962505</v>
      </c>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row>
    <row r="8" spans="1:262" s="779" customFormat="1">
      <c r="A8" s="455" t="s">
        <v>167</v>
      </c>
      <c r="B8" s="778"/>
      <c r="C8" s="718">
        <f>'[2]1_1  trzy m-ce'!$G$9</f>
        <v>286091</v>
      </c>
      <c r="D8" s="718">
        <f>'[2]1_1  trzy m-ce'!$G$24</f>
        <v>49065</v>
      </c>
      <c r="E8" s="718">
        <f>'[2]1_1  trzy m-ce'!$G$21</f>
        <v>24446</v>
      </c>
      <c r="F8" s="718">
        <f t="shared" si="0"/>
        <v>668133</v>
      </c>
      <c r="G8" s="778"/>
      <c r="H8" s="718">
        <f>'[2]1_1 '!$G$9</f>
        <v>822042</v>
      </c>
      <c r="I8" s="718">
        <f>'[2]1_1 '!$G$34</f>
        <v>211444</v>
      </c>
      <c r="J8" s="718">
        <f>'[2]1_1 '!$G$31</f>
        <v>142636</v>
      </c>
      <c r="K8" s="718">
        <f>'[2]1_1 '!$G$25</f>
        <v>668133</v>
      </c>
      <c r="L8" s="778"/>
      <c r="M8" s="718">
        <f t="shared" si="1"/>
        <v>273482</v>
      </c>
      <c r="N8" s="719">
        <f t="shared" si="1"/>
        <v>123599</v>
      </c>
      <c r="O8" s="718">
        <f t="shared" si="1"/>
        <v>100460</v>
      </c>
      <c r="P8" s="718">
        <f>'[3]1_1 '!$G$24</f>
        <v>643602</v>
      </c>
      <c r="Q8" s="778"/>
      <c r="R8" s="718">
        <f>'[3]1_1 '!$G$9</f>
        <v>535951</v>
      </c>
      <c r="S8" s="719">
        <f>'[3]1_1 '!$G$33</f>
        <v>162379</v>
      </c>
      <c r="T8" s="718">
        <f>'[3]1_1 '!$G$30</f>
        <v>118190</v>
      </c>
      <c r="U8" s="718">
        <f>'[3]1_1 '!$G$24</f>
        <v>643602</v>
      </c>
      <c r="V8" s="778"/>
      <c r="W8" s="718">
        <v>262469</v>
      </c>
      <c r="X8" s="719">
        <v>38780</v>
      </c>
      <c r="Y8" s="718">
        <v>17730</v>
      </c>
      <c r="Z8" s="718">
        <f>'[3]1_1  trzy m-ce'!$G$83</f>
        <v>645685</v>
      </c>
      <c r="AA8" s="415"/>
      <c r="AB8" s="514">
        <v>979911</v>
      </c>
      <c r="AC8" s="515">
        <v>136186</v>
      </c>
      <c r="AD8" s="514">
        <v>46152</v>
      </c>
      <c r="AE8" s="514">
        <v>648705</v>
      </c>
      <c r="AF8" s="558"/>
      <c r="AG8" s="514">
        <v>247939</v>
      </c>
      <c r="AH8" s="515">
        <v>8695</v>
      </c>
      <c r="AI8" s="514">
        <v>-13448</v>
      </c>
      <c r="AJ8" s="514">
        <v>648705</v>
      </c>
      <c r="AK8" s="558"/>
      <c r="AL8" s="514">
        <v>731972</v>
      </c>
      <c r="AM8" s="515">
        <v>127491</v>
      </c>
      <c r="AN8" s="514">
        <v>59600</v>
      </c>
      <c r="AO8" s="514">
        <v>570462</v>
      </c>
      <c r="AP8" s="558"/>
      <c r="AQ8" s="514">
        <v>249043</v>
      </c>
      <c r="AR8" s="515">
        <v>43029</v>
      </c>
      <c r="AS8" s="514">
        <v>20235</v>
      </c>
      <c r="AT8" s="514">
        <v>570462</v>
      </c>
      <c r="AU8" s="558"/>
      <c r="AV8" s="558"/>
      <c r="AW8" s="514">
        <v>482929</v>
      </c>
      <c r="AX8" s="515">
        <v>84462</v>
      </c>
      <c r="AY8" s="514">
        <v>39365</v>
      </c>
      <c r="AZ8" s="514">
        <v>583361</v>
      </c>
      <c r="BA8" s="558"/>
      <c r="BB8" s="514">
        <v>234413</v>
      </c>
      <c r="BC8" s="515">
        <v>40018</v>
      </c>
      <c r="BD8" s="514">
        <v>17339</v>
      </c>
      <c r="BE8" s="514">
        <v>583361</v>
      </c>
      <c r="BF8" s="558"/>
      <c r="BG8" s="514">
        <v>248516</v>
      </c>
      <c r="BH8" s="515">
        <v>44444</v>
      </c>
      <c r="BI8" s="514">
        <v>22026</v>
      </c>
      <c r="BJ8" s="514">
        <v>599593</v>
      </c>
      <c r="BK8" s="558"/>
      <c r="BL8" s="514">
        <v>857462</v>
      </c>
      <c r="BM8" s="514">
        <v>134793</v>
      </c>
      <c r="BN8" s="514">
        <v>46023</v>
      </c>
      <c r="BO8" s="514">
        <v>581497</v>
      </c>
      <c r="BP8" s="558"/>
      <c r="BQ8" s="514">
        <v>240979</v>
      </c>
      <c r="BR8" s="515">
        <v>4545</v>
      </c>
      <c r="BS8" s="514">
        <v>-16871</v>
      </c>
      <c r="BT8" s="514">
        <v>581497</v>
      </c>
      <c r="BU8" s="558"/>
      <c r="BV8" s="514">
        <v>616483</v>
      </c>
      <c r="BW8" s="515">
        <v>130248</v>
      </c>
      <c r="BX8" s="514">
        <v>62894</v>
      </c>
      <c r="BY8" s="514">
        <v>501583</v>
      </c>
      <c r="BZ8" s="558"/>
      <c r="CA8" s="514">
        <v>201877</v>
      </c>
      <c r="CB8" s="515">
        <v>41536</v>
      </c>
      <c r="CC8" s="514">
        <v>18622</v>
      </c>
      <c r="CD8" s="514">
        <v>501583</v>
      </c>
      <c r="CE8" s="558"/>
      <c r="CF8" s="270">
        <v>414606</v>
      </c>
      <c r="CG8" s="472">
        <v>88712</v>
      </c>
      <c r="CH8" s="270">
        <v>44272</v>
      </c>
      <c r="CI8" s="270">
        <v>511896</v>
      </c>
      <c r="CJ8" s="282"/>
      <c r="CK8" s="270">
        <v>219053</v>
      </c>
      <c r="CL8" s="472">
        <v>49009</v>
      </c>
      <c r="CM8" s="270">
        <v>25412</v>
      </c>
      <c r="CN8" s="270">
        <v>511896</v>
      </c>
      <c r="CO8" s="778"/>
      <c r="CP8" s="260">
        <v>195553</v>
      </c>
      <c r="CQ8" s="289">
        <v>39703</v>
      </c>
      <c r="CR8" s="260">
        <v>18860</v>
      </c>
      <c r="CS8" s="260">
        <v>507173</v>
      </c>
      <c r="CT8" s="778"/>
      <c r="CU8" s="260">
        <v>804560</v>
      </c>
      <c r="CV8" s="260">
        <v>118043</v>
      </c>
      <c r="CW8" s="260">
        <v>35902</v>
      </c>
      <c r="CX8" s="260">
        <v>508825</v>
      </c>
      <c r="CY8" s="778"/>
      <c r="CZ8" s="260">
        <v>206198</v>
      </c>
      <c r="DA8" s="289">
        <v>3431</v>
      </c>
      <c r="DB8" s="260">
        <v>-19915</v>
      </c>
      <c r="DC8" s="260">
        <v>508825</v>
      </c>
      <c r="DD8" s="282"/>
      <c r="DE8" s="260">
        <v>598362</v>
      </c>
      <c r="DF8" s="260">
        <v>114612</v>
      </c>
      <c r="DG8" s="260">
        <v>55817</v>
      </c>
      <c r="DH8" s="260">
        <v>455307</v>
      </c>
      <c r="DI8" s="260"/>
      <c r="DJ8" s="260">
        <v>205774</v>
      </c>
      <c r="DK8" s="260">
        <v>37977</v>
      </c>
      <c r="DL8" s="260">
        <v>17870</v>
      </c>
      <c r="DM8" s="260">
        <v>455307</v>
      </c>
      <c r="DN8" s="282"/>
      <c r="DO8" s="260">
        <v>392588</v>
      </c>
      <c r="DP8" s="260">
        <v>76635</v>
      </c>
      <c r="DQ8" s="260">
        <v>37947</v>
      </c>
      <c r="DR8" s="260">
        <v>445341</v>
      </c>
      <c r="DS8" s="282"/>
      <c r="DT8" s="260">
        <f t="shared" si="2"/>
        <v>197807</v>
      </c>
      <c r="DU8" s="260">
        <f t="shared" si="2"/>
        <v>40909</v>
      </c>
      <c r="DV8" s="260">
        <f t="shared" si="2"/>
        <v>21212</v>
      </c>
      <c r="DW8" s="260">
        <f>EB8</f>
        <v>461173</v>
      </c>
      <c r="DX8" s="282"/>
      <c r="DY8" s="260">
        <v>194781</v>
      </c>
      <c r="DZ8" s="260">
        <v>35726</v>
      </c>
      <c r="EA8" s="260">
        <v>16735</v>
      </c>
      <c r="EB8" s="260">
        <v>461173</v>
      </c>
      <c r="EC8" s="282"/>
      <c r="ED8" s="260">
        <v>827928</v>
      </c>
      <c r="EE8" s="260">
        <v>114570</v>
      </c>
      <c r="EF8" s="260">
        <v>42642</v>
      </c>
      <c r="EG8" s="260">
        <v>468202</v>
      </c>
      <c r="EH8" s="282"/>
      <c r="EI8" s="260">
        <v>211032</v>
      </c>
      <c r="EJ8" s="260">
        <v>12302</v>
      </c>
      <c r="EK8" s="260">
        <v>-5504</v>
      </c>
      <c r="EL8" s="260">
        <v>468202</v>
      </c>
      <c r="EM8" s="282"/>
      <c r="EN8" s="260">
        <v>616896</v>
      </c>
      <c r="EO8" s="260">
        <v>102268</v>
      </c>
      <c r="EP8" s="260">
        <v>48146</v>
      </c>
      <c r="EQ8" s="260">
        <v>433699</v>
      </c>
      <c r="ER8" s="282"/>
      <c r="ES8" s="260">
        <v>188053</v>
      </c>
      <c r="ET8" s="260">
        <v>36232</v>
      </c>
      <c r="EU8" s="260">
        <v>18324</v>
      </c>
      <c r="EV8" s="260">
        <v>433699</v>
      </c>
      <c r="EW8" s="282"/>
      <c r="EX8" s="260">
        <v>428843</v>
      </c>
      <c r="EY8" s="260">
        <v>66036</v>
      </c>
      <c r="EZ8" s="260">
        <v>29822</v>
      </c>
      <c r="FA8" s="260">
        <v>443449</v>
      </c>
      <c r="FB8" s="282"/>
      <c r="FC8" s="260">
        <v>211401</v>
      </c>
      <c r="FD8" s="260">
        <v>35550</v>
      </c>
      <c r="FE8" s="260">
        <v>17383</v>
      </c>
      <c r="FF8" s="260">
        <v>443449</v>
      </c>
      <c r="FG8" s="282"/>
      <c r="FH8" s="260">
        <v>217442</v>
      </c>
      <c r="FI8" s="260">
        <v>30486</v>
      </c>
      <c r="FJ8" s="260">
        <v>12439</v>
      </c>
      <c r="FK8" s="260">
        <v>460262</v>
      </c>
      <c r="FL8" s="282"/>
      <c r="FM8" s="260">
        <v>927953</v>
      </c>
      <c r="FN8" s="260">
        <v>100320</v>
      </c>
      <c r="FO8" s="260">
        <v>32596</v>
      </c>
      <c r="FP8" s="260">
        <v>478618</v>
      </c>
      <c r="FQ8" s="267"/>
      <c r="FR8" s="260">
        <v>225159</v>
      </c>
      <c r="FS8" s="260">
        <v>2137</v>
      </c>
      <c r="FT8" s="260">
        <v>-15376</v>
      </c>
      <c r="FU8" s="260">
        <v>478618</v>
      </c>
      <c r="FV8" s="267"/>
      <c r="FW8" s="260">
        <v>702794</v>
      </c>
      <c r="FX8" s="260">
        <v>98183</v>
      </c>
      <c r="FY8" s="260">
        <v>47972</v>
      </c>
      <c r="FZ8" s="260">
        <v>438649</v>
      </c>
      <c r="GA8" s="282"/>
      <c r="GB8" s="260">
        <v>199648</v>
      </c>
      <c r="GC8" s="260">
        <v>37188</v>
      </c>
      <c r="GD8" s="260">
        <v>20076</v>
      </c>
      <c r="GE8" s="260">
        <v>438649</v>
      </c>
      <c r="GF8" s="282"/>
      <c r="GG8" s="260">
        <v>503146</v>
      </c>
      <c r="GH8" s="260">
        <v>60856</v>
      </c>
      <c r="GI8" s="260">
        <v>27896</v>
      </c>
      <c r="GJ8" s="260">
        <v>448459</v>
      </c>
      <c r="GK8" s="282"/>
      <c r="GL8" s="260">
        <v>239006</v>
      </c>
      <c r="GM8" s="260">
        <v>17517</v>
      </c>
      <c r="GN8" s="260">
        <v>789</v>
      </c>
      <c r="GO8" s="260">
        <v>448459</v>
      </c>
      <c r="GP8" s="282"/>
      <c r="GQ8" s="260">
        <v>264140</v>
      </c>
      <c r="GR8" s="260">
        <v>43339</v>
      </c>
      <c r="GS8" s="260">
        <v>27107</v>
      </c>
      <c r="GT8" s="260">
        <v>484742</v>
      </c>
      <c r="GU8" s="282"/>
      <c r="GV8" s="267" t="s">
        <v>172</v>
      </c>
      <c r="GW8" s="260">
        <v>6074646</v>
      </c>
      <c r="GX8" s="260">
        <v>2157136</v>
      </c>
      <c r="GY8" s="260">
        <v>1209344</v>
      </c>
      <c r="GZ8" s="260">
        <v>15012125</v>
      </c>
      <c r="HA8" s="282"/>
      <c r="HB8" s="260">
        <v>4528811</v>
      </c>
      <c r="HC8" s="260">
        <v>1777840</v>
      </c>
      <c r="HD8" s="260">
        <v>1070837</v>
      </c>
      <c r="HE8" s="260">
        <v>14581007</v>
      </c>
      <c r="HF8" s="282"/>
      <c r="HG8" s="260">
        <v>3048951</v>
      </c>
      <c r="HH8" s="260">
        <v>1169688</v>
      </c>
      <c r="HI8" s="260">
        <v>700012</v>
      </c>
      <c r="HJ8" s="260">
        <v>14377042</v>
      </c>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c r="IK8" s="282"/>
      <c r="IL8" s="282"/>
      <c r="IM8" s="282"/>
      <c r="IN8" s="282"/>
      <c r="IO8" s="282"/>
      <c r="IP8" s="282"/>
      <c r="IQ8" s="282"/>
      <c r="IR8" s="282"/>
      <c r="IS8" s="282"/>
      <c r="IT8" s="282"/>
      <c r="IU8" s="282"/>
      <c r="IV8" s="282"/>
      <c r="IW8" s="282"/>
      <c r="IX8" s="282"/>
      <c r="IY8" s="282"/>
      <c r="IZ8" s="282"/>
      <c r="JA8" s="282"/>
      <c r="JB8" s="282"/>
    </row>
    <row r="9" spans="1:262">
      <c r="A9" s="457" t="s">
        <v>1047</v>
      </c>
      <c r="B9" s="11"/>
      <c r="C9" s="720">
        <f>'[2]1_1  trzy m-ce'!$J$9</f>
        <v>45360</v>
      </c>
      <c r="D9" s="720">
        <f>'[2]1_1  trzy m-ce'!$J$24</f>
        <v>-287</v>
      </c>
      <c r="E9" s="720">
        <f>'[2]1_1  trzy m-ce'!$J$21</f>
        <v>-15838</v>
      </c>
      <c r="F9" s="720">
        <f t="shared" si="0"/>
        <v>1715232</v>
      </c>
      <c r="G9" s="11"/>
      <c r="H9" s="720">
        <f>'[2]1_1 '!$J$9</f>
        <v>344121</v>
      </c>
      <c r="I9" s="720">
        <f>'[2]1_1 '!$J$34</f>
        <v>91497</v>
      </c>
      <c r="J9" s="720">
        <f>'[2]1_1 '!$J$31</f>
        <v>-793344</v>
      </c>
      <c r="K9" s="720">
        <f>'[2]1_1 '!$J$25</f>
        <v>1715232</v>
      </c>
      <c r="L9" s="11"/>
      <c r="M9" s="720">
        <f t="shared" si="1"/>
        <v>96613</v>
      </c>
      <c r="N9" s="721">
        <f t="shared" si="1"/>
        <v>15733</v>
      </c>
      <c r="O9" s="720">
        <f t="shared" si="1"/>
        <v>-821890</v>
      </c>
      <c r="P9" s="720">
        <f>'[3]1_1 '!$J$24</f>
        <v>1704516</v>
      </c>
      <c r="Q9" s="11"/>
      <c r="R9" s="720">
        <f>'[3]1_1 '!$J$9</f>
        <v>298761</v>
      </c>
      <c r="S9" s="721">
        <f>'[3]1_1 '!$J$33</f>
        <v>91784</v>
      </c>
      <c r="T9" s="720">
        <f>'[3]1_1 '!$J$30</f>
        <v>-777506</v>
      </c>
      <c r="U9" s="720">
        <f>'[3]1_1 '!$J$24</f>
        <v>1704516</v>
      </c>
      <c r="V9" s="11"/>
      <c r="W9" s="720">
        <f>'[3]1_1  trzy m-ce'!$J$68</f>
        <v>202148</v>
      </c>
      <c r="X9" s="721">
        <f>'[3]1_1  trzy m-ce'!$J$92</f>
        <v>76051</v>
      </c>
      <c r="Y9" s="720">
        <f>'[3]1_1  trzy m-ce'!$J$89</f>
        <v>44384</v>
      </c>
      <c r="Z9" s="720"/>
      <c r="AA9" s="5"/>
      <c r="AB9" s="516"/>
      <c r="AC9" s="517"/>
      <c r="AD9" s="516"/>
      <c r="AE9" s="516"/>
      <c r="AG9" s="516"/>
      <c r="AH9" s="517"/>
      <c r="AI9" s="516"/>
      <c r="AJ9" s="516"/>
      <c r="AL9" s="516"/>
      <c r="AM9" s="517"/>
      <c r="AN9" s="516"/>
      <c r="AO9" s="516"/>
      <c r="AQ9" s="516"/>
      <c r="AR9" s="517"/>
      <c r="AS9" s="516"/>
      <c r="AT9" s="516"/>
      <c r="AW9" s="516"/>
      <c r="AX9" s="517"/>
      <c r="AY9" s="516"/>
      <c r="AZ9" s="516"/>
      <c r="BB9" s="516"/>
      <c r="BC9" s="517"/>
      <c r="BD9" s="516"/>
      <c r="BE9" s="516"/>
      <c r="BG9" s="516"/>
      <c r="BH9" s="517"/>
      <c r="BI9" s="516"/>
      <c r="BJ9" s="516"/>
      <c r="BL9" s="516"/>
      <c r="BM9" s="516"/>
      <c r="BN9" s="516"/>
      <c r="BO9" s="516"/>
      <c r="BQ9" s="516"/>
      <c r="BR9" s="517"/>
      <c r="BS9" s="516"/>
      <c r="BT9" s="516"/>
      <c r="BV9" s="516"/>
      <c r="BW9" s="517"/>
      <c r="BX9" s="516"/>
      <c r="BY9" s="516"/>
      <c r="CA9" s="516"/>
      <c r="CB9" s="517"/>
      <c r="CC9" s="516"/>
      <c r="CD9" s="516"/>
      <c r="CF9" s="473"/>
      <c r="CG9" s="474"/>
      <c r="CH9" s="473"/>
      <c r="CI9" s="473"/>
      <c r="CK9" s="473"/>
      <c r="CL9" s="474"/>
      <c r="CM9" s="473"/>
      <c r="CN9" s="473"/>
      <c r="CO9" s="11"/>
      <c r="CP9" s="287"/>
      <c r="CQ9" s="290"/>
      <c r="CR9" s="287"/>
      <c r="CS9" s="287"/>
      <c r="CT9" s="11"/>
      <c r="CU9" s="287"/>
      <c r="CV9" s="287"/>
      <c r="CW9" s="287"/>
      <c r="CX9" s="287"/>
      <c r="CY9" s="11"/>
      <c r="CZ9" s="287"/>
      <c r="DA9" s="290"/>
      <c r="DB9" s="287"/>
      <c r="DC9" s="287"/>
      <c r="DD9" s="261"/>
      <c r="DE9" s="287"/>
      <c r="DF9" s="287"/>
      <c r="DG9" s="287"/>
      <c r="DH9" s="287"/>
      <c r="DI9" s="287"/>
      <c r="DJ9" s="287"/>
      <c r="DK9" s="287"/>
      <c r="DL9" s="287"/>
      <c r="DM9" s="287"/>
      <c r="DN9" s="261"/>
      <c r="DO9" s="287"/>
      <c r="DP9" s="287"/>
      <c r="DQ9" s="287"/>
      <c r="DR9" s="287"/>
      <c r="DS9" s="261"/>
      <c r="DT9" s="287"/>
      <c r="DU9" s="287"/>
      <c r="DV9" s="287"/>
      <c r="DW9" s="287"/>
      <c r="DX9" s="261"/>
      <c r="DY9" s="287"/>
      <c r="DZ9" s="287"/>
      <c r="EA9" s="287"/>
      <c r="EB9" s="287"/>
      <c r="EC9" s="261"/>
      <c r="ED9" s="287"/>
      <c r="EE9" s="287"/>
      <c r="EF9" s="287"/>
      <c r="EG9" s="287"/>
      <c r="EH9" s="261"/>
      <c r="EI9" s="287"/>
      <c r="EJ9" s="287"/>
      <c r="EK9" s="287"/>
      <c r="EL9" s="287"/>
      <c r="EM9" s="261"/>
      <c r="EN9" s="287"/>
      <c r="EO9" s="287"/>
      <c r="EP9" s="287"/>
      <c r="EQ9" s="287"/>
      <c r="ER9" s="261"/>
      <c r="ES9" s="287"/>
      <c r="ET9" s="287"/>
      <c r="EU9" s="287"/>
      <c r="EV9" s="287"/>
      <c r="EW9" s="261"/>
      <c r="EX9" s="287"/>
      <c r="EY9" s="287"/>
      <c r="EZ9" s="287"/>
      <c r="FA9" s="287"/>
      <c r="FB9" s="261"/>
      <c r="FC9" s="287"/>
      <c r="FD9" s="287"/>
      <c r="FE9" s="287"/>
      <c r="FF9" s="287"/>
      <c r="FG9" s="261"/>
      <c r="FH9" s="287"/>
      <c r="FI9" s="287"/>
      <c r="FJ9" s="287"/>
      <c r="FK9" s="287"/>
      <c r="FL9" s="261"/>
      <c r="FM9" s="287"/>
      <c r="FN9" s="287"/>
      <c r="FO9" s="287"/>
      <c r="FP9" s="287"/>
      <c r="FQ9" s="267"/>
      <c r="FR9" s="287"/>
      <c r="FS9" s="287"/>
      <c r="FT9" s="287"/>
      <c r="FU9" s="287"/>
      <c r="FV9" s="267"/>
      <c r="FW9" s="287"/>
      <c r="FX9" s="287"/>
      <c r="FY9" s="287"/>
      <c r="FZ9" s="287"/>
      <c r="GA9" s="261"/>
      <c r="GB9" s="287"/>
      <c r="GC9" s="287"/>
      <c r="GD9" s="287"/>
      <c r="GE9" s="287"/>
      <c r="GF9" s="261"/>
      <c r="GG9" s="287"/>
      <c r="GH9" s="287"/>
      <c r="GI9" s="287"/>
      <c r="GJ9" s="287"/>
      <c r="GK9" s="261"/>
      <c r="GL9" s="287"/>
      <c r="GM9" s="287"/>
      <c r="GN9" s="287"/>
      <c r="GO9" s="287"/>
      <c r="GP9" s="261"/>
      <c r="GQ9" s="287"/>
      <c r="GR9" s="287"/>
      <c r="GS9" s="287"/>
      <c r="GT9" s="287"/>
      <c r="GU9" s="261"/>
      <c r="GV9" s="267"/>
      <c r="GW9" s="260"/>
      <c r="GX9" s="260"/>
      <c r="GY9" s="260"/>
      <c r="GZ9" s="286"/>
      <c r="HA9" s="261"/>
      <c r="HB9" s="260"/>
      <c r="HC9" s="260"/>
      <c r="HD9" s="260"/>
      <c r="HE9" s="286"/>
      <c r="HF9" s="261"/>
      <c r="HG9" s="260"/>
      <c r="HH9" s="260"/>
      <c r="HI9" s="260"/>
      <c r="HJ9" s="286"/>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row>
    <row r="10" spans="1:262">
      <c r="A10" s="5"/>
      <c r="B10" s="11"/>
      <c r="C10" s="11"/>
      <c r="D10" s="249"/>
      <c r="E10" s="11"/>
      <c r="F10" s="11"/>
      <c r="G10" s="11"/>
      <c r="H10" s="11"/>
      <c r="I10" s="249"/>
      <c r="J10" s="11"/>
      <c r="K10" s="11"/>
      <c r="L10" s="11"/>
      <c r="M10" s="11"/>
      <c r="N10" s="249"/>
      <c r="O10" s="11"/>
      <c r="P10" s="11"/>
      <c r="Q10" s="11"/>
      <c r="R10" s="11"/>
      <c r="S10" s="249"/>
      <c r="T10" s="11"/>
      <c r="U10" s="11"/>
      <c r="V10" s="11"/>
      <c r="W10" s="11"/>
      <c r="X10" s="249"/>
      <c r="Y10" s="11"/>
      <c r="Z10" s="11"/>
      <c r="AA10" s="11"/>
      <c r="AC10" s="518"/>
      <c r="AH10" s="518"/>
      <c r="AM10" s="518"/>
      <c r="AR10" s="518"/>
      <c r="AX10" s="518"/>
      <c r="BC10" s="518"/>
      <c r="BH10" s="518"/>
      <c r="BM10" s="518"/>
      <c r="BR10" s="518"/>
      <c r="BW10" s="518"/>
      <c r="CB10" s="518"/>
      <c r="CG10" s="288"/>
      <c r="CL10" s="288"/>
      <c r="CO10" s="11"/>
      <c r="CP10" s="261"/>
      <c r="CQ10" s="288"/>
      <c r="CR10" s="261"/>
      <c r="CS10" s="261"/>
      <c r="CT10" s="11"/>
      <c r="CU10" s="261"/>
      <c r="CV10" s="261"/>
      <c r="CW10" s="261"/>
      <c r="CX10" s="261"/>
      <c r="CY10" s="11"/>
      <c r="CZ10" s="261"/>
      <c r="DA10" s="288"/>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82"/>
      <c r="FR10" s="261"/>
      <c r="FS10" s="261"/>
      <c r="FT10" s="261"/>
      <c r="FU10" s="261"/>
      <c r="FV10" s="282"/>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7" t="s">
        <v>173</v>
      </c>
      <c r="GW10" s="260">
        <v>15277451</v>
      </c>
      <c r="GX10" s="260">
        <v>608213</v>
      </c>
      <c r="GY10" s="260">
        <v>582307</v>
      </c>
      <c r="GZ10" s="286">
        <v>3715551</v>
      </c>
      <c r="HA10" s="261"/>
      <c r="HB10" s="260">
        <v>11266992</v>
      </c>
      <c r="HC10" s="260">
        <v>501464</v>
      </c>
      <c r="HD10" s="260">
        <v>478799</v>
      </c>
      <c r="HE10" s="286">
        <v>2413083</v>
      </c>
      <c r="HF10" s="261"/>
      <c r="HG10" s="260">
        <v>7575109</v>
      </c>
      <c r="HH10" s="260">
        <v>391634</v>
      </c>
      <c r="HI10" s="260">
        <v>373508</v>
      </c>
      <c r="HJ10" s="286">
        <v>2040729</v>
      </c>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row>
    <row r="11" spans="1:262">
      <c r="A11" s="5"/>
      <c r="B11" s="11"/>
      <c r="C11" s="11"/>
      <c r="D11" s="249"/>
      <c r="E11" s="11"/>
      <c r="F11" s="11"/>
      <c r="G11" s="11"/>
      <c r="H11" s="11"/>
      <c r="I11" s="249"/>
      <c r="J11" s="11"/>
      <c r="K11" s="11"/>
      <c r="L11" s="11"/>
      <c r="M11" s="11"/>
      <c r="N11" s="249"/>
      <c r="O11" s="11"/>
      <c r="P11" s="11"/>
      <c r="Q11" s="11"/>
      <c r="R11" s="11"/>
      <c r="S11" s="249"/>
      <c r="T11" s="11"/>
      <c r="U11" s="11"/>
      <c r="V11" s="11"/>
      <c r="W11" s="11"/>
      <c r="X11" s="249"/>
      <c r="Y11" s="11"/>
      <c r="Z11" s="11"/>
      <c r="AA11" s="11"/>
      <c r="AC11" s="518"/>
      <c r="AH11" s="518"/>
      <c r="AM11" s="518"/>
      <c r="AR11" s="518"/>
      <c r="AX11" s="518"/>
      <c r="BC11" s="518"/>
      <c r="BH11" s="518"/>
      <c r="BM11" s="518"/>
      <c r="BR11" s="518"/>
      <c r="BW11" s="518"/>
      <c r="CB11" s="518"/>
      <c r="CG11" s="288"/>
      <c r="CL11" s="288"/>
      <c r="CO11" s="11"/>
      <c r="CP11" s="261"/>
      <c r="CQ11" s="288"/>
      <c r="CR11" s="261"/>
      <c r="CS11" s="261"/>
      <c r="CT11" s="11"/>
      <c r="CU11" s="261"/>
      <c r="CV11" s="261"/>
      <c r="CW11" s="261"/>
      <c r="CX11" s="261"/>
      <c r="CY11" s="11"/>
      <c r="CZ11" s="261"/>
      <c r="DA11" s="288"/>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82"/>
      <c r="FR11" s="261"/>
      <c r="FS11" s="261"/>
      <c r="FT11" s="261"/>
      <c r="FU11" s="261"/>
      <c r="FV11" s="282"/>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7" t="s">
        <v>174</v>
      </c>
      <c r="GW11" s="260">
        <v>610021</v>
      </c>
      <c r="GX11" s="260">
        <v>84165</v>
      </c>
      <c r="GY11" s="260">
        <v>41120</v>
      </c>
      <c r="GZ11" s="260">
        <v>267663</v>
      </c>
      <c r="HA11" s="261"/>
      <c r="HB11" s="260">
        <v>456151</v>
      </c>
      <c r="HC11" s="260">
        <v>86553</v>
      </c>
      <c r="HD11" s="260">
        <v>56211</v>
      </c>
      <c r="HE11" s="260">
        <v>230454</v>
      </c>
      <c r="HF11" s="261"/>
      <c r="HG11" s="260">
        <v>300764</v>
      </c>
      <c r="HH11" s="260">
        <v>55352</v>
      </c>
      <c r="HI11" s="260">
        <v>36866</v>
      </c>
      <c r="HJ11" s="260">
        <v>222294</v>
      </c>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row>
    <row r="12" spans="1:262" ht="51">
      <c r="A12" s="72" t="s">
        <v>471</v>
      </c>
      <c r="B12" s="11"/>
      <c r="C12" s="70" t="s">
        <v>946</v>
      </c>
      <c r="D12" s="70" t="s">
        <v>947</v>
      </c>
      <c r="E12" s="70" t="s">
        <v>948</v>
      </c>
      <c r="F12" s="70" t="s">
        <v>945</v>
      </c>
      <c r="G12" s="11"/>
      <c r="H12" s="70" t="s">
        <v>942</v>
      </c>
      <c r="I12" s="70" t="s">
        <v>943</v>
      </c>
      <c r="J12" s="70" t="s">
        <v>944</v>
      </c>
      <c r="K12" s="70" t="s">
        <v>945</v>
      </c>
      <c r="L12" s="11"/>
      <c r="M12" s="70" t="s">
        <v>928</v>
      </c>
      <c r="N12" s="70" t="s">
        <v>929</v>
      </c>
      <c r="O12" s="70" t="s">
        <v>930</v>
      </c>
      <c r="P12" s="70" t="s">
        <v>1055</v>
      </c>
      <c r="Q12" s="11"/>
      <c r="R12" s="70" t="s">
        <v>932</v>
      </c>
      <c r="S12" s="70" t="s">
        <v>933</v>
      </c>
      <c r="T12" s="70" t="s">
        <v>934</v>
      </c>
      <c r="U12" s="70" t="s">
        <v>1055</v>
      </c>
      <c r="V12" s="11"/>
      <c r="W12" s="70" t="s">
        <v>912</v>
      </c>
      <c r="X12" s="70" t="s">
        <v>913</v>
      </c>
      <c r="Y12" s="70" t="s">
        <v>914</v>
      </c>
      <c r="Z12" s="70" t="s">
        <v>915</v>
      </c>
      <c r="AA12" s="11"/>
      <c r="AB12" s="513" t="s">
        <v>895</v>
      </c>
      <c r="AC12" s="513" t="s">
        <v>896</v>
      </c>
      <c r="AD12" s="513" t="s">
        <v>897</v>
      </c>
      <c r="AE12" s="513" t="s">
        <v>898</v>
      </c>
      <c r="AG12" s="513" t="s">
        <v>901</v>
      </c>
      <c r="AH12" s="513" t="s">
        <v>902</v>
      </c>
      <c r="AI12" s="513" t="s">
        <v>903</v>
      </c>
      <c r="AJ12" s="513" t="s">
        <v>898</v>
      </c>
      <c r="AL12" s="513" t="s">
        <v>873</v>
      </c>
      <c r="AM12" s="513" t="s">
        <v>874</v>
      </c>
      <c r="AN12" s="513" t="s">
        <v>875</v>
      </c>
      <c r="AO12" s="513" t="s">
        <v>876</v>
      </c>
      <c r="AQ12" s="513" t="s">
        <v>877</v>
      </c>
      <c r="AR12" s="513" t="s">
        <v>878</v>
      </c>
      <c r="AS12" s="513" t="s">
        <v>879</v>
      </c>
      <c r="AT12" s="513" t="s">
        <v>876</v>
      </c>
      <c r="AW12" s="513" t="s">
        <v>863</v>
      </c>
      <c r="AX12" s="513" t="s">
        <v>864</v>
      </c>
      <c r="AY12" s="513" t="s">
        <v>865</v>
      </c>
      <c r="AZ12" s="513" t="s">
        <v>831</v>
      </c>
      <c r="BB12" s="513" t="s">
        <v>931</v>
      </c>
      <c r="BC12" s="513" t="s">
        <v>829</v>
      </c>
      <c r="BD12" s="513" t="s">
        <v>830</v>
      </c>
      <c r="BE12" s="513" t="s">
        <v>831</v>
      </c>
      <c r="BG12" s="513" t="s">
        <v>196</v>
      </c>
      <c r="BH12" s="513" t="s">
        <v>197</v>
      </c>
      <c r="BI12" s="513" t="s">
        <v>199</v>
      </c>
      <c r="BJ12" s="513" t="s">
        <v>201</v>
      </c>
      <c r="BL12" s="513" t="s">
        <v>288</v>
      </c>
      <c r="BM12" s="513" t="s">
        <v>899</v>
      </c>
      <c r="BN12" s="513" t="s">
        <v>900</v>
      </c>
      <c r="BO12" s="513" t="s">
        <v>208</v>
      </c>
      <c r="BQ12" s="513" t="s">
        <v>203</v>
      </c>
      <c r="BR12" s="513" t="s">
        <v>904</v>
      </c>
      <c r="BS12" s="513" t="s">
        <v>206</v>
      </c>
      <c r="BT12" s="513" t="s">
        <v>208</v>
      </c>
      <c r="BV12" s="513" t="s">
        <v>462</v>
      </c>
      <c r="BW12" s="513" t="s">
        <v>880</v>
      </c>
      <c r="BX12" s="513" t="s">
        <v>881</v>
      </c>
      <c r="BY12" s="513" t="s">
        <v>208</v>
      </c>
      <c r="CA12" s="513" t="s">
        <v>216</v>
      </c>
      <c r="CB12" s="513" t="s">
        <v>882</v>
      </c>
      <c r="CC12" s="513" t="s">
        <v>219</v>
      </c>
      <c r="CD12" s="513" t="s">
        <v>208</v>
      </c>
      <c r="CF12" s="281" t="s">
        <v>231</v>
      </c>
      <c r="CG12" s="281" t="s">
        <v>867</v>
      </c>
      <c r="CH12" s="281" t="s">
        <v>235</v>
      </c>
      <c r="CI12" s="281" t="s">
        <v>208</v>
      </c>
      <c r="CK12" s="281" t="s">
        <v>223</v>
      </c>
      <c r="CL12" s="281" t="s">
        <v>866</v>
      </c>
      <c r="CM12" s="281" t="s">
        <v>227</v>
      </c>
      <c r="CN12" s="281" t="s">
        <v>208</v>
      </c>
      <c r="CO12" s="11"/>
      <c r="CP12" s="281" t="s">
        <v>237</v>
      </c>
      <c r="CQ12" s="281" t="s">
        <v>198</v>
      </c>
      <c r="CR12" s="281" t="s">
        <v>200</v>
      </c>
      <c r="CS12" s="281" t="s">
        <v>208</v>
      </c>
      <c r="CT12" s="11"/>
      <c r="CU12" s="281" t="s">
        <v>209</v>
      </c>
      <c r="CV12" s="281" t="s">
        <v>212</v>
      </c>
      <c r="CW12" s="281" t="s">
        <v>213</v>
      </c>
      <c r="CX12" s="281" t="s">
        <v>214</v>
      </c>
      <c r="CY12" s="11"/>
      <c r="CZ12" s="281" t="s">
        <v>287</v>
      </c>
      <c r="DA12" s="281" t="s">
        <v>205</v>
      </c>
      <c r="DB12" s="281" t="s">
        <v>207</v>
      </c>
      <c r="DC12" s="281" t="s">
        <v>230</v>
      </c>
      <c r="DD12" s="261"/>
      <c r="DE12" s="281" t="s">
        <v>463</v>
      </c>
      <c r="DF12" s="281" t="s">
        <v>464</v>
      </c>
      <c r="DG12" s="281" t="s">
        <v>467</v>
      </c>
      <c r="DH12" s="281" t="s">
        <v>222</v>
      </c>
      <c r="DI12" s="281"/>
      <c r="DJ12" s="281" t="s">
        <v>286</v>
      </c>
      <c r="DK12" s="281" t="s">
        <v>218</v>
      </c>
      <c r="DL12" s="281" t="s">
        <v>220</v>
      </c>
      <c r="DM12" s="281" t="s">
        <v>222</v>
      </c>
      <c r="DN12" s="261"/>
      <c r="DO12" s="281" t="s">
        <v>232</v>
      </c>
      <c r="DP12" s="281" t="s">
        <v>234</v>
      </c>
      <c r="DQ12" s="281" t="s">
        <v>236</v>
      </c>
      <c r="DR12" s="281" t="s">
        <v>214</v>
      </c>
      <c r="DS12" s="261"/>
      <c r="DT12" s="281" t="s">
        <v>224</v>
      </c>
      <c r="DU12" s="281" t="s">
        <v>226</v>
      </c>
      <c r="DV12" s="281" t="s">
        <v>228</v>
      </c>
      <c r="DW12" s="281" t="s">
        <v>230</v>
      </c>
      <c r="DX12" s="261"/>
      <c r="DY12" s="281" t="s">
        <v>238</v>
      </c>
      <c r="DZ12" s="281" t="s">
        <v>240</v>
      </c>
      <c r="EA12" s="281" t="s">
        <v>241</v>
      </c>
      <c r="EB12" s="281" t="s">
        <v>230</v>
      </c>
      <c r="EC12" s="261"/>
      <c r="ED12" s="281" t="s">
        <v>243</v>
      </c>
      <c r="EE12" s="281" t="s">
        <v>244</v>
      </c>
      <c r="EF12" s="281" t="s">
        <v>245</v>
      </c>
      <c r="EG12" s="281" t="s">
        <v>246</v>
      </c>
      <c r="EH12" s="261"/>
      <c r="EI12" s="281" t="s">
        <v>449</v>
      </c>
      <c r="EJ12" s="281" t="s">
        <v>429</v>
      </c>
      <c r="EK12" s="281" t="s">
        <v>430</v>
      </c>
      <c r="EL12" s="281" t="s">
        <v>246</v>
      </c>
      <c r="EM12" s="261"/>
      <c r="EN12" s="281" t="s">
        <v>437</v>
      </c>
      <c r="EO12" s="281" t="s">
        <v>436</v>
      </c>
      <c r="EP12" s="281" t="s">
        <v>435</v>
      </c>
      <c r="EQ12" s="281" t="s">
        <v>247</v>
      </c>
      <c r="ER12" s="261"/>
      <c r="ES12" s="281" t="s">
        <v>440</v>
      </c>
      <c r="ET12" s="281" t="s">
        <v>441</v>
      </c>
      <c r="EU12" s="281" t="s">
        <v>844</v>
      </c>
      <c r="EV12" s="281" t="s">
        <v>247</v>
      </c>
      <c r="EW12" s="261"/>
      <c r="EX12" s="281" t="s">
        <v>442</v>
      </c>
      <c r="EY12" s="281" t="s">
        <v>842</v>
      </c>
      <c r="EZ12" s="281" t="s">
        <v>840</v>
      </c>
      <c r="FA12" s="281" t="s">
        <v>249</v>
      </c>
      <c r="FB12" s="261"/>
      <c r="FC12" s="281" t="s">
        <v>446</v>
      </c>
      <c r="FD12" s="281" t="s">
        <v>445</v>
      </c>
      <c r="FE12" s="281" t="s">
        <v>835</v>
      </c>
      <c r="FF12" s="281" t="s">
        <v>249</v>
      </c>
      <c r="FG12" s="261"/>
      <c r="FH12" s="281" t="s">
        <v>448</v>
      </c>
      <c r="FI12" s="281" t="s">
        <v>456</v>
      </c>
      <c r="FJ12" s="281" t="s">
        <v>833</v>
      </c>
      <c r="FK12" s="281" t="s">
        <v>250</v>
      </c>
      <c r="FL12" s="261"/>
      <c r="FM12" s="281" t="s">
        <v>256</v>
      </c>
      <c r="FN12" s="264" t="s">
        <v>257</v>
      </c>
      <c r="FO12" s="264" t="s">
        <v>258</v>
      </c>
      <c r="FP12" s="281" t="s">
        <v>259</v>
      </c>
      <c r="FQ12" s="282"/>
      <c r="FR12" s="281" t="s">
        <v>855</v>
      </c>
      <c r="FS12" s="264" t="s">
        <v>853</v>
      </c>
      <c r="FT12" s="264" t="s">
        <v>851</v>
      </c>
      <c r="FU12" s="281" t="s">
        <v>259</v>
      </c>
      <c r="FV12" s="283"/>
      <c r="FW12" s="281" t="s">
        <v>451</v>
      </c>
      <c r="FX12" s="281" t="s">
        <v>452</v>
      </c>
      <c r="FY12" s="264" t="s">
        <v>453</v>
      </c>
      <c r="FZ12" s="281" t="s">
        <v>260</v>
      </c>
      <c r="GA12" s="261"/>
      <c r="GB12" s="281" t="s">
        <v>849</v>
      </c>
      <c r="GC12" s="281" t="s">
        <v>847</v>
      </c>
      <c r="GD12" s="264" t="s">
        <v>845</v>
      </c>
      <c r="GE12" s="281" t="s">
        <v>260</v>
      </c>
      <c r="GF12" s="261"/>
      <c r="GG12" s="281" t="s">
        <v>455</v>
      </c>
      <c r="GH12" s="281" t="s">
        <v>843</v>
      </c>
      <c r="GI12" s="264" t="s">
        <v>841</v>
      </c>
      <c r="GJ12" s="281" t="s">
        <v>262</v>
      </c>
      <c r="GK12" s="261"/>
      <c r="GL12" s="281" t="s">
        <v>839</v>
      </c>
      <c r="GM12" s="281" t="s">
        <v>837</v>
      </c>
      <c r="GN12" s="281" t="s">
        <v>836</v>
      </c>
      <c r="GO12" s="281" t="s">
        <v>262</v>
      </c>
      <c r="GP12" s="261"/>
      <c r="GQ12" s="281" t="s">
        <v>457</v>
      </c>
      <c r="GR12" s="264" t="s">
        <v>458</v>
      </c>
      <c r="GS12" s="264" t="s">
        <v>459</v>
      </c>
      <c r="GT12" s="281" t="s">
        <v>264</v>
      </c>
      <c r="GU12" s="261"/>
      <c r="GV12" s="277" t="s">
        <v>175</v>
      </c>
      <c r="GW12" s="274">
        <v>261063</v>
      </c>
      <c r="GX12" s="274">
        <v>22158</v>
      </c>
      <c r="GY12" s="274">
        <v>15473</v>
      </c>
      <c r="GZ12" s="274">
        <v>191933</v>
      </c>
      <c r="HA12" s="261"/>
      <c r="HB12" s="274">
        <v>203834</v>
      </c>
      <c r="HC12" s="274">
        <v>22996</v>
      </c>
      <c r="HD12" s="274">
        <v>17890</v>
      </c>
      <c r="HE12" s="274">
        <v>160564</v>
      </c>
      <c r="HF12" s="261"/>
      <c r="HG12" s="274">
        <v>125080</v>
      </c>
      <c r="HH12" s="274">
        <v>11886</v>
      </c>
      <c r="HI12" s="274">
        <v>8501</v>
      </c>
      <c r="HJ12" s="274">
        <v>182892</v>
      </c>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row>
    <row r="13" spans="1:262">
      <c r="A13" s="456" t="s">
        <v>164</v>
      </c>
      <c r="B13" s="11"/>
      <c r="C13" s="509">
        <f>'[2]1_1  trzy m-ce'!$B$38</f>
        <v>201718</v>
      </c>
      <c r="D13" s="509">
        <f>'[2]1_1  trzy m-ce'!$B$53</f>
        <v>-118709</v>
      </c>
      <c r="E13" s="509">
        <f>'[2]1_1  trzy m-ce'!$B$50</f>
        <v>-164999</v>
      </c>
      <c r="F13" s="509">
        <f t="shared" ref="F13:F19" si="3">K13</f>
        <v>1294329</v>
      </c>
      <c r="G13" s="11"/>
      <c r="H13" s="509">
        <f>'[2]1_1 '!$B$48</f>
        <v>733408</v>
      </c>
      <c r="I13" s="509">
        <f>'[2]1_1 '!$B$73</f>
        <v>-261634</v>
      </c>
      <c r="J13" s="509">
        <f>'[2]1_1 '!$B$70</f>
        <v>-676330</v>
      </c>
      <c r="K13" s="509">
        <f>'[2]1_1 '!$B$64</f>
        <v>1294329</v>
      </c>
      <c r="L13" s="11"/>
      <c r="M13" s="71">
        <f t="shared" ref="M13:O19" si="4">R13-W13</f>
        <v>239824</v>
      </c>
      <c r="N13" s="250">
        <f t="shared" si="4"/>
        <v>-98644</v>
      </c>
      <c r="O13" s="71">
        <f t="shared" si="4"/>
        <v>-415414</v>
      </c>
      <c r="P13" s="71">
        <v>1294329</v>
      </c>
      <c r="Q13" s="11"/>
      <c r="R13" s="71">
        <f>'[3]1_1 '!$B$47</f>
        <v>531690</v>
      </c>
      <c r="S13" s="250">
        <f>'[3]1_1 '!$B$72</f>
        <v>-142925</v>
      </c>
      <c r="T13" s="71">
        <f>'[3]1_1 '!$B$69</f>
        <v>-511331</v>
      </c>
      <c r="U13" s="71">
        <v>1294329</v>
      </c>
      <c r="V13" s="11"/>
      <c r="W13" s="71">
        <v>291866</v>
      </c>
      <c r="X13" s="250">
        <v>-44281</v>
      </c>
      <c r="Y13" s="71">
        <v>-95917</v>
      </c>
      <c r="Z13" s="71">
        <f>'[3]1_1  trzy m-ce'!$B$122</f>
        <v>1294329</v>
      </c>
      <c r="AA13" s="11"/>
      <c r="AB13" s="247">
        <v>1266024</v>
      </c>
      <c r="AC13" s="519">
        <v>-90262</v>
      </c>
      <c r="AD13" s="247">
        <v>-1053469</v>
      </c>
      <c r="AE13" s="247">
        <v>1589823</v>
      </c>
      <c r="AG13" s="247">
        <v>314649</v>
      </c>
      <c r="AH13" s="519">
        <v>-81322</v>
      </c>
      <c r="AI13" s="247">
        <v>-136788</v>
      </c>
      <c r="AJ13" s="247">
        <v>1589823</v>
      </c>
      <c r="AL13" s="247">
        <v>951375</v>
      </c>
      <c r="AM13" s="519">
        <v>-8940</v>
      </c>
      <c r="AN13" s="247">
        <v>-916681</v>
      </c>
      <c r="AO13" s="247">
        <v>1589823</v>
      </c>
      <c r="AQ13" s="247">
        <v>272589</v>
      </c>
      <c r="AR13" s="519">
        <v>-11217</v>
      </c>
      <c r="AS13" s="247">
        <v>-50515</v>
      </c>
      <c r="AT13" s="247">
        <v>1589823</v>
      </c>
      <c r="AW13" s="247">
        <v>678786</v>
      </c>
      <c r="AX13" s="519">
        <v>2277</v>
      </c>
      <c r="AY13" s="247">
        <v>-866166</v>
      </c>
      <c r="AZ13" s="247">
        <v>1589823</v>
      </c>
      <c r="BB13" s="247">
        <v>293543</v>
      </c>
      <c r="BC13" s="519">
        <v>-41474</v>
      </c>
      <c r="BD13" s="247">
        <v>-842790</v>
      </c>
      <c r="BE13" s="247">
        <v>1589823</v>
      </c>
      <c r="BG13" s="247">
        <v>385243</v>
      </c>
      <c r="BH13" s="519">
        <v>43751</v>
      </c>
      <c r="BI13" s="247">
        <v>-23376</v>
      </c>
      <c r="BJ13" s="247">
        <v>1589823</v>
      </c>
      <c r="BL13" s="247">
        <v>1541425</v>
      </c>
      <c r="BM13" s="519">
        <v>-83036</v>
      </c>
      <c r="BN13" s="247">
        <v>-211070</v>
      </c>
      <c r="BO13" s="247">
        <v>2085538</v>
      </c>
      <c r="BQ13" s="514">
        <v>422958</v>
      </c>
      <c r="BR13" s="515">
        <v>-41352</v>
      </c>
      <c r="BS13" s="514">
        <v>-75834</v>
      </c>
      <c r="BT13" s="514">
        <v>2085538</v>
      </c>
      <c r="BV13" s="247">
        <v>1118467</v>
      </c>
      <c r="BW13" s="519">
        <v>-41684</v>
      </c>
      <c r="BX13" s="247">
        <v>-135236</v>
      </c>
      <c r="BY13" s="247">
        <v>2085538</v>
      </c>
      <c r="CA13" s="247">
        <v>336783</v>
      </c>
      <c r="CB13" s="519">
        <v>-36968</v>
      </c>
      <c r="CC13" s="247">
        <v>-69420</v>
      </c>
      <c r="CD13" s="247">
        <v>2085538</v>
      </c>
      <c r="CF13" s="260">
        <v>781684</v>
      </c>
      <c r="CG13" s="289">
        <v>-4716</v>
      </c>
      <c r="CH13" s="260">
        <v>-65816</v>
      </c>
      <c r="CI13" s="260">
        <v>2085538</v>
      </c>
      <c r="CK13" s="260">
        <v>397591</v>
      </c>
      <c r="CL13" s="289">
        <v>24737</v>
      </c>
      <c r="CM13" s="260">
        <v>-6171</v>
      </c>
      <c r="CN13" s="260">
        <v>2085538</v>
      </c>
      <c r="CO13" s="11"/>
      <c r="CP13" s="260">
        <v>384093</v>
      </c>
      <c r="CQ13" s="289">
        <v>-29453</v>
      </c>
      <c r="CR13" s="260">
        <v>-59645</v>
      </c>
      <c r="CS13" s="260">
        <v>2085538</v>
      </c>
      <c r="CT13" s="11"/>
      <c r="CU13" s="260">
        <v>1311143</v>
      </c>
      <c r="CV13" s="260">
        <v>-82130</v>
      </c>
      <c r="CW13" s="260">
        <v>-205163</v>
      </c>
      <c r="CX13" s="260">
        <v>2069263</v>
      </c>
      <c r="CY13" s="11"/>
      <c r="CZ13" s="260">
        <v>423619</v>
      </c>
      <c r="DA13" s="289">
        <v>54528</v>
      </c>
      <c r="DB13" s="260">
        <v>23540</v>
      </c>
      <c r="DC13" s="260">
        <v>2069263</v>
      </c>
      <c r="DD13" s="261"/>
      <c r="DE13" s="260">
        <v>887524</v>
      </c>
      <c r="DF13" s="260">
        <v>-136658</v>
      </c>
      <c r="DG13" s="260">
        <v>-228703</v>
      </c>
      <c r="DH13" s="260">
        <v>2069263</v>
      </c>
      <c r="DI13" s="260"/>
      <c r="DJ13" s="260">
        <v>375392</v>
      </c>
      <c r="DK13" s="260">
        <v>32590</v>
      </c>
      <c r="DL13" s="260">
        <v>1833</v>
      </c>
      <c r="DM13" s="260">
        <v>2069263</v>
      </c>
      <c r="DN13" s="261"/>
      <c r="DO13" s="260">
        <v>512132</v>
      </c>
      <c r="DP13" s="260">
        <v>-169248</v>
      </c>
      <c r="DQ13" s="260">
        <v>-230536</v>
      </c>
      <c r="DR13" s="260">
        <v>2069263</v>
      </c>
      <c r="DS13" s="261"/>
      <c r="DT13" s="260">
        <f t="shared" ref="DT13:DV18" si="5">DO13-DY13</f>
        <v>257978</v>
      </c>
      <c r="DU13" s="260">
        <f t="shared" si="5"/>
        <v>-104490</v>
      </c>
      <c r="DV13" s="260">
        <f t="shared" si="5"/>
        <v>-127029</v>
      </c>
      <c r="DW13" s="260">
        <f>EB13</f>
        <v>2069263</v>
      </c>
      <c r="DX13" s="261"/>
      <c r="DY13" s="260">
        <v>254154</v>
      </c>
      <c r="DZ13" s="260">
        <v>-64758</v>
      </c>
      <c r="EA13" s="260">
        <v>-103507</v>
      </c>
      <c r="EB13" s="260">
        <v>2069263</v>
      </c>
      <c r="EC13" s="261"/>
      <c r="ED13" s="260">
        <v>1205944</v>
      </c>
      <c r="EE13" s="260">
        <v>9137</v>
      </c>
      <c r="EF13" s="260">
        <v>-104328</v>
      </c>
      <c r="EG13" s="260">
        <v>1657407</v>
      </c>
      <c r="EH13" s="261"/>
      <c r="EI13" s="260">
        <v>331130</v>
      </c>
      <c r="EJ13" s="260">
        <v>32369</v>
      </c>
      <c r="EK13" s="260">
        <v>3251</v>
      </c>
      <c r="EL13" s="260">
        <v>1657407</v>
      </c>
      <c r="EM13" s="261"/>
      <c r="EN13" s="260">
        <v>874814</v>
      </c>
      <c r="EO13" s="260">
        <v>-23232</v>
      </c>
      <c r="EP13" s="260">
        <v>-107579</v>
      </c>
      <c r="EQ13" s="260">
        <v>1657407</v>
      </c>
      <c r="ER13" s="261"/>
      <c r="ES13" s="260">
        <v>332863</v>
      </c>
      <c r="ET13" s="260">
        <v>134670</v>
      </c>
      <c r="EU13" s="260">
        <v>106686</v>
      </c>
      <c r="EV13" s="260">
        <v>1657407</v>
      </c>
      <c r="EW13" s="261"/>
      <c r="EX13" s="260">
        <v>541951</v>
      </c>
      <c r="EY13" s="260">
        <v>-157902</v>
      </c>
      <c r="EZ13" s="260">
        <v>-214265</v>
      </c>
      <c r="FA13" s="260">
        <v>1657407</v>
      </c>
      <c r="FB13" s="261"/>
      <c r="FC13" s="260">
        <v>273192</v>
      </c>
      <c r="FD13" s="260">
        <v>-113811</v>
      </c>
      <c r="FE13" s="260">
        <v>-142220</v>
      </c>
      <c r="FF13" s="260">
        <v>1657407</v>
      </c>
      <c r="FG13" s="261"/>
      <c r="FH13" s="260">
        <v>268759</v>
      </c>
      <c r="FI13" s="260">
        <v>-44091</v>
      </c>
      <c r="FJ13" s="260">
        <v>-72045</v>
      </c>
      <c r="FK13" s="260">
        <v>1657407</v>
      </c>
      <c r="FL13" s="261"/>
      <c r="FM13" s="260">
        <v>1194024</v>
      </c>
      <c r="FN13" s="260">
        <v>98420</v>
      </c>
      <c r="FO13" s="260">
        <v>-6829</v>
      </c>
      <c r="FP13" s="260">
        <v>1742510</v>
      </c>
      <c r="FQ13" s="267"/>
      <c r="FR13" s="260">
        <v>323181</v>
      </c>
      <c r="FS13" s="260">
        <v>14867</v>
      </c>
      <c r="FT13" s="260">
        <v>-12176</v>
      </c>
      <c r="FU13" s="260">
        <v>1742510</v>
      </c>
      <c r="FV13" s="267"/>
      <c r="FW13" s="260">
        <v>870843</v>
      </c>
      <c r="FX13" s="260">
        <v>83553</v>
      </c>
      <c r="FY13" s="260">
        <v>5347</v>
      </c>
      <c r="FZ13" s="260">
        <v>1742510</v>
      </c>
      <c r="GA13" s="261"/>
      <c r="GB13" s="260">
        <v>341431</v>
      </c>
      <c r="GC13" s="260">
        <v>55252</v>
      </c>
      <c r="GD13" s="260">
        <v>29132</v>
      </c>
      <c r="GE13" s="260">
        <v>1742510</v>
      </c>
      <c r="GF13" s="261"/>
      <c r="GG13" s="260">
        <v>529412</v>
      </c>
      <c r="GH13" s="260">
        <v>28174</v>
      </c>
      <c r="GI13" s="260">
        <v>-23785</v>
      </c>
      <c r="GJ13" s="260">
        <v>1742510</v>
      </c>
      <c r="GK13" s="261"/>
      <c r="GL13" s="260">
        <v>281247</v>
      </c>
      <c r="GM13" s="260">
        <v>8471</v>
      </c>
      <c r="GN13" s="260">
        <v>-16826</v>
      </c>
      <c r="GO13" s="260">
        <v>1742510</v>
      </c>
      <c r="GP13" s="261"/>
      <c r="GQ13" s="260">
        <v>248165</v>
      </c>
      <c r="GR13" s="260">
        <v>19703</v>
      </c>
      <c r="GS13" s="260">
        <v>-6959</v>
      </c>
      <c r="GT13" s="260">
        <v>1742510</v>
      </c>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row>
    <row r="14" spans="1:262">
      <c r="A14" s="717" t="s">
        <v>1017</v>
      </c>
      <c r="B14" s="11"/>
      <c r="C14" s="718">
        <f>'[2]1_1  trzy m-ce'!$C$38</f>
        <v>860411</v>
      </c>
      <c r="D14" s="718">
        <f>'[2]1_1  trzy m-ce'!$C$53</f>
        <v>94665</v>
      </c>
      <c r="E14" s="718">
        <f>'[2]1_1  trzy m-ce'!$C$50</f>
        <v>42274</v>
      </c>
      <c r="F14" s="718">
        <f t="shared" si="3"/>
        <v>10010983</v>
      </c>
      <c r="G14" s="11"/>
      <c r="H14" s="718">
        <f>'[2]1_1 '!$C$48</f>
        <v>2582097</v>
      </c>
      <c r="I14" s="718">
        <f>'[2]1_1 '!$C$73</f>
        <v>373489</v>
      </c>
      <c r="J14" s="718">
        <f>'[2]1_1 '!$C$70</f>
        <v>213930</v>
      </c>
      <c r="K14" s="718">
        <f>'[2]1_1 '!$C$64</f>
        <v>10010983</v>
      </c>
      <c r="L14" s="11"/>
      <c r="M14" s="713">
        <f t="shared" si="4"/>
        <v>818613</v>
      </c>
      <c r="N14" s="714">
        <f t="shared" si="4"/>
        <v>69009</v>
      </c>
      <c r="O14" s="713">
        <f t="shared" si="4"/>
        <v>15013</v>
      </c>
      <c r="P14" s="713">
        <f>'[3]1_1 '!$C$63</f>
        <v>10809128</v>
      </c>
      <c r="Q14" s="11"/>
      <c r="R14" s="713">
        <f>'[3]1_1 '!$C$47</f>
        <v>1721686</v>
      </c>
      <c r="S14" s="714">
        <f>'[3]1_1 '!$C$72</f>
        <v>280877</v>
      </c>
      <c r="T14" s="713">
        <f>'[3]1_1 '!$C$69</f>
        <v>173709</v>
      </c>
      <c r="U14" s="713">
        <f>'[3]1_1 '!$C$63</f>
        <v>10809128</v>
      </c>
      <c r="V14" s="11"/>
      <c r="W14" s="713">
        <f>'[3]1_1  trzy m-ce'!$C$106</f>
        <v>903073</v>
      </c>
      <c r="X14" s="714">
        <f>'[3]1_1  trzy m-ce'!$C$131</f>
        <v>211868</v>
      </c>
      <c r="Y14" s="713">
        <f>'[3]1_1  trzy m-ce'!$C$128</f>
        <v>158696</v>
      </c>
      <c r="Z14" s="713">
        <f>'[3]1_1  trzy m-ce'!$C$122</f>
        <v>13461532</v>
      </c>
      <c r="AA14" s="5"/>
      <c r="AB14" s="247">
        <v>4638494</v>
      </c>
      <c r="AC14" s="519">
        <v>731372</v>
      </c>
      <c r="AD14" s="247">
        <v>196658</v>
      </c>
      <c r="AE14" s="247">
        <v>12712861</v>
      </c>
      <c r="AG14" s="247">
        <v>1369745</v>
      </c>
      <c r="AH14" s="519">
        <v>82432</v>
      </c>
      <c r="AI14" s="247">
        <v>-494471</v>
      </c>
      <c r="AJ14" s="247">
        <v>12712861</v>
      </c>
      <c r="AL14" s="247">
        <v>3268749</v>
      </c>
      <c r="AM14" s="519">
        <v>648940</v>
      </c>
      <c r="AN14" s="247">
        <v>691129</v>
      </c>
      <c r="AO14" s="247">
        <v>12712861</v>
      </c>
      <c r="AQ14" s="247">
        <v>1149397</v>
      </c>
      <c r="AR14" s="519">
        <v>57190</v>
      </c>
      <c r="AS14" s="247">
        <v>-49720</v>
      </c>
      <c r="AT14" s="247">
        <v>12712861</v>
      </c>
      <c r="AW14" s="247">
        <v>2119352</v>
      </c>
      <c r="AX14" s="519">
        <v>591750</v>
      </c>
      <c r="AY14" s="247">
        <v>740849</v>
      </c>
      <c r="AZ14" s="247">
        <v>12712861</v>
      </c>
      <c r="BB14" s="247">
        <v>947169</v>
      </c>
      <c r="BC14" s="519">
        <v>126438</v>
      </c>
      <c r="BD14" s="247">
        <v>369183</v>
      </c>
      <c r="BE14" s="247">
        <v>12712861</v>
      </c>
      <c r="BG14" s="247">
        <v>1172183</v>
      </c>
      <c r="BH14" s="519">
        <v>465312</v>
      </c>
      <c r="BI14" s="247">
        <v>371666</v>
      </c>
      <c r="BJ14" s="247">
        <v>12712861</v>
      </c>
      <c r="BL14" s="247">
        <v>4537002</v>
      </c>
      <c r="BM14" s="519">
        <v>537024</v>
      </c>
      <c r="BN14" s="247">
        <v>89645</v>
      </c>
      <c r="BO14" s="247">
        <v>11798018</v>
      </c>
      <c r="BQ14" s="514">
        <v>1209501</v>
      </c>
      <c r="BR14" s="515">
        <v>81095</v>
      </c>
      <c r="BS14" s="514">
        <v>-24074</v>
      </c>
      <c r="BT14" s="514">
        <v>11798018</v>
      </c>
      <c r="BV14" s="247">
        <v>3327501</v>
      </c>
      <c r="BW14" s="519">
        <v>455929</v>
      </c>
      <c r="BX14" s="247">
        <v>113719</v>
      </c>
      <c r="BY14" s="247">
        <v>11798018</v>
      </c>
      <c r="CA14" s="247">
        <v>1042672</v>
      </c>
      <c r="CB14" s="519">
        <v>91128</v>
      </c>
      <c r="CC14" s="247">
        <v>-25053</v>
      </c>
      <c r="CD14" s="247">
        <v>11798018</v>
      </c>
      <c r="CF14" s="260">
        <v>2284829</v>
      </c>
      <c r="CG14" s="289">
        <v>364801</v>
      </c>
      <c r="CH14" s="260">
        <v>138772</v>
      </c>
      <c r="CI14" s="260">
        <v>11798018</v>
      </c>
      <c r="CK14" s="260">
        <v>1064128</v>
      </c>
      <c r="CL14" s="289">
        <v>136894</v>
      </c>
      <c r="CM14" s="260">
        <v>9273</v>
      </c>
      <c r="CN14" s="260">
        <v>11798018</v>
      </c>
      <c r="CO14" s="11"/>
      <c r="CP14" s="260">
        <v>1220701</v>
      </c>
      <c r="CQ14" s="289">
        <v>227907</v>
      </c>
      <c r="CR14" s="260">
        <v>129499</v>
      </c>
      <c r="CS14" s="260">
        <v>11798018</v>
      </c>
      <c r="CT14" s="11"/>
      <c r="CU14" s="260">
        <v>4356101</v>
      </c>
      <c r="CV14" s="260">
        <v>545311</v>
      </c>
      <c r="CW14" s="260">
        <v>-752813</v>
      </c>
      <c r="CX14" s="260">
        <v>10874288</v>
      </c>
      <c r="CY14" s="11"/>
      <c r="CZ14" s="260">
        <v>1112410</v>
      </c>
      <c r="DA14" s="289">
        <v>98202</v>
      </c>
      <c r="DB14" s="260">
        <v>-182972</v>
      </c>
      <c r="DC14" s="260">
        <v>10874288</v>
      </c>
      <c r="DD14" s="261"/>
      <c r="DE14" s="260">
        <v>3243691</v>
      </c>
      <c r="DF14" s="260">
        <v>447109</v>
      </c>
      <c r="DG14" s="260">
        <v>-569841</v>
      </c>
      <c r="DH14" s="260">
        <v>10412940</v>
      </c>
      <c r="DI14" s="260"/>
      <c r="DJ14" s="260">
        <v>901057</v>
      </c>
      <c r="DK14" s="260">
        <v>93148</v>
      </c>
      <c r="DL14" s="260">
        <v>-11530</v>
      </c>
      <c r="DM14" s="260">
        <v>10412940</v>
      </c>
      <c r="DN14" s="261"/>
      <c r="DO14" s="260">
        <v>2342634</v>
      </c>
      <c r="DP14" s="260">
        <v>353961</v>
      </c>
      <c r="DQ14" s="260">
        <v>-558311</v>
      </c>
      <c r="DR14" s="260">
        <v>10874288</v>
      </c>
      <c r="DS14" s="261"/>
      <c r="DT14" s="260">
        <f t="shared" si="5"/>
        <v>1070810</v>
      </c>
      <c r="DU14" s="260">
        <f t="shared" si="5"/>
        <v>162812</v>
      </c>
      <c r="DV14" s="260">
        <f t="shared" si="5"/>
        <v>-647533</v>
      </c>
      <c r="DW14" s="260">
        <f>EB14</f>
        <v>10874288</v>
      </c>
      <c r="DX14" s="261"/>
      <c r="DY14" s="260">
        <v>1271824</v>
      </c>
      <c r="DZ14" s="260">
        <v>191149</v>
      </c>
      <c r="EA14" s="260">
        <v>89222</v>
      </c>
      <c r="EB14" s="260">
        <v>10874288</v>
      </c>
      <c r="EC14" s="261"/>
      <c r="ED14" s="260">
        <v>5376280</v>
      </c>
      <c r="EE14" s="260">
        <v>754751</v>
      </c>
      <c r="EF14" s="260">
        <v>-3477076</v>
      </c>
      <c r="EG14" s="260">
        <v>10788413</v>
      </c>
      <c r="EH14" s="261"/>
      <c r="EI14" s="260">
        <v>1464821</v>
      </c>
      <c r="EJ14" s="260">
        <v>190712</v>
      </c>
      <c r="EK14" s="260">
        <v>-3607565</v>
      </c>
      <c r="EL14" s="260">
        <v>10788413</v>
      </c>
      <c r="EM14" s="261"/>
      <c r="EN14" s="260">
        <v>3911459</v>
      </c>
      <c r="EO14" s="260">
        <v>564039</v>
      </c>
      <c r="EP14" s="260">
        <v>130489</v>
      </c>
      <c r="EQ14" s="260">
        <v>10788413</v>
      </c>
      <c r="ER14" s="261"/>
      <c r="ES14" s="260">
        <v>1164371</v>
      </c>
      <c r="ET14" s="260">
        <v>97637</v>
      </c>
      <c r="EU14" s="260">
        <v>-51447</v>
      </c>
      <c r="EV14" s="260">
        <v>10788413</v>
      </c>
      <c r="EW14" s="261"/>
      <c r="EX14" s="260">
        <v>2747088</v>
      </c>
      <c r="EY14" s="260">
        <v>466402</v>
      </c>
      <c r="EZ14" s="260">
        <v>181936</v>
      </c>
      <c r="FA14" s="260">
        <v>10788413</v>
      </c>
      <c r="FB14" s="261"/>
      <c r="FC14" s="260">
        <v>1184017</v>
      </c>
      <c r="FD14" s="260">
        <v>188031</v>
      </c>
      <c r="FE14" s="260">
        <v>44376</v>
      </c>
      <c r="FF14" s="260">
        <v>10788413</v>
      </c>
      <c r="FG14" s="261"/>
      <c r="FH14" s="260">
        <v>1563071</v>
      </c>
      <c r="FI14" s="260">
        <v>278371</v>
      </c>
      <c r="FJ14" s="260">
        <v>137560</v>
      </c>
      <c r="FK14" s="260">
        <v>10788413</v>
      </c>
      <c r="FL14" s="261"/>
      <c r="FM14" s="260">
        <v>4963651</v>
      </c>
      <c r="FN14" s="260">
        <v>792803</v>
      </c>
      <c r="FO14" s="260">
        <v>72093</v>
      </c>
      <c r="FP14" s="260">
        <v>13160048</v>
      </c>
      <c r="FQ14" s="267"/>
      <c r="FR14" s="260">
        <v>1379772.8041700004</v>
      </c>
      <c r="FS14" s="260">
        <v>258487</v>
      </c>
      <c r="FT14" s="260">
        <v>72848</v>
      </c>
      <c r="FU14" s="260">
        <v>13160048</v>
      </c>
      <c r="FV14" s="267"/>
      <c r="FW14" s="260">
        <v>3583878.1958299996</v>
      </c>
      <c r="FX14" s="260">
        <v>534316</v>
      </c>
      <c r="FY14" s="260">
        <v>-755</v>
      </c>
      <c r="FZ14" s="260">
        <v>13160048</v>
      </c>
      <c r="GA14" s="261"/>
      <c r="GB14" s="260">
        <v>1184469.1958299996</v>
      </c>
      <c r="GC14" s="260">
        <v>135550</v>
      </c>
      <c r="GD14" s="260">
        <v>-39176</v>
      </c>
      <c r="GE14" s="260">
        <v>13160048</v>
      </c>
      <c r="GF14" s="261"/>
      <c r="GG14" s="260">
        <v>2320273.9343399997</v>
      </c>
      <c r="GH14" s="260">
        <v>388933</v>
      </c>
      <c r="GI14" s="260">
        <v>38421</v>
      </c>
      <c r="GJ14" s="260">
        <v>13160048</v>
      </c>
      <c r="GK14" s="261"/>
      <c r="GL14" s="260">
        <v>1067907.9343399997</v>
      </c>
      <c r="GM14" s="260">
        <v>136494</v>
      </c>
      <c r="GN14" s="260">
        <v>-38190</v>
      </c>
      <c r="GO14" s="260">
        <v>13160048</v>
      </c>
      <c r="GP14" s="261"/>
      <c r="GQ14" s="260">
        <v>1252366</v>
      </c>
      <c r="GR14" s="260">
        <v>252439</v>
      </c>
      <c r="GS14" s="260">
        <v>76611</v>
      </c>
      <c r="GT14" s="260">
        <v>13160048</v>
      </c>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1"/>
      <c r="IW14" s="261"/>
      <c r="IX14" s="261"/>
      <c r="IY14" s="261"/>
      <c r="IZ14" s="261"/>
      <c r="JA14" s="261"/>
      <c r="JB14" s="261"/>
    </row>
    <row r="15" spans="1:262">
      <c r="A15" s="455" t="s">
        <v>1016</v>
      </c>
      <c r="B15" s="11"/>
      <c r="C15" s="718">
        <f>'[2]1_1  trzy m-ce'!$D$38</f>
        <v>83164</v>
      </c>
      <c r="D15" s="718">
        <f>'[2]1_1  trzy m-ce'!$D$53</f>
        <v>157959</v>
      </c>
      <c r="E15" s="718">
        <f>'[2]1_1  trzy m-ce'!$D$50</f>
        <v>130262</v>
      </c>
      <c r="F15" s="718">
        <f t="shared" si="3"/>
        <v>2491198</v>
      </c>
      <c r="G15" s="11"/>
      <c r="H15" s="718">
        <f>'[2]1_1 '!$D$48</f>
        <v>295795</v>
      </c>
      <c r="I15" s="718">
        <f>'[2]1_1 '!$D$73</f>
        <v>282397</v>
      </c>
      <c r="J15" s="718">
        <f>'[2]1_1 '!$D$70</f>
        <v>209686</v>
      </c>
      <c r="K15" s="718">
        <f>'[2]1_1 '!$D$64</f>
        <v>2491198</v>
      </c>
      <c r="L15" s="11"/>
      <c r="M15" s="713">
        <f t="shared" si="4"/>
        <v>100855</v>
      </c>
      <c r="N15" s="714">
        <f t="shared" si="4"/>
        <v>52557</v>
      </c>
      <c r="O15" s="713">
        <f t="shared" si="4"/>
        <v>30330</v>
      </c>
      <c r="P15" s="713">
        <f>'[3]1_1 '!$D$63</f>
        <v>1693053</v>
      </c>
      <c r="Q15" s="11"/>
      <c r="R15" s="713">
        <f>'[3]1_1 '!$D$47</f>
        <v>212631</v>
      </c>
      <c r="S15" s="714">
        <f>'[3]1_1 '!$D$72</f>
        <v>124438</v>
      </c>
      <c r="T15" s="713">
        <f>'[3]1_1 '!$D$69</f>
        <v>79424</v>
      </c>
      <c r="U15" s="713">
        <f>'[3]1_1 '!$D$63</f>
        <v>1693053</v>
      </c>
      <c r="V15" s="11"/>
      <c r="W15" s="713">
        <v>111776</v>
      </c>
      <c r="X15" s="714">
        <v>71881</v>
      </c>
      <c r="Y15" s="713">
        <v>49094</v>
      </c>
      <c r="Z15" s="713">
        <f>'[3]1_1  trzy m-ce'!$D$122</f>
        <v>1750751</v>
      </c>
      <c r="AA15" s="5"/>
      <c r="AB15" s="247"/>
      <c r="AC15" s="519"/>
      <c r="AD15" s="247"/>
      <c r="AE15" s="247"/>
      <c r="AG15" s="247"/>
      <c r="AH15" s="519"/>
      <c r="AI15" s="247"/>
      <c r="AJ15" s="247"/>
      <c r="AL15" s="247"/>
      <c r="AM15" s="519"/>
      <c r="AN15" s="247"/>
      <c r="AO15" s="247"/>
      <c r="AQ15" s="247"/>
      <c r="AR15" s="519"/>
      <c r="AS15" s="247"/>
      <c r="AT15" s="247"/>
      <c r="AW15" s="247"/>
      <c r="AX15" s="519"/>
      <c r="AY15" s="247"/>
      <c r="AZ15" s="247"/>
      <c r="BB15" s="247"/>
      <c r="BC15" s="519"/>
      <c r="BD15" s="247"/>
      <c r="BE15" s="247"/>
      <c r="BG15" s="247"/>
      <c r="BH15" s="519"/>
      <c r="BI15" s="247"/>
      <c r="BJ15" s="247"/>
      <c r="BL15" s="247"/>
      <c r="BM15" s="519"/>
      <c r="BN15" s="247"/>
      <c r="BO15" s="247"/>
      <c r="BQ15" s="514"/>
      <c r="BR15" s="515"/>
      <c r="BS15" s="514"/>
      <c r="BT15" s="514"/>
      <c r="BV15" s="247"/>
      <c r="BW15" s="519"/>
      <c r="BX15" s="247"/>
      <c r="BY15" s="247"/>
      <c r="CA15" s="247"/>
      <c r="CB15" s="519"/>
      <c r="CC15" s="247"/>
      <c r="CD15" s="247"/>
      <c r="CF15" s="260"/>
      <c r="CG15" s="289"/>
      <c r="CH15" s="260"/>
      <c r="CI15" s="260"/>
      <c r="CK15" s="260"/>
      <c r="CL15" s="289"/>
      <c r="CM15" s="260"/>
      <c r="CN15" s="260"/>
      <c r="CO15" s="11"/>
      <c r="CP15" s="260"/>
      <c r="CQ15" s="289"/>
      <c r="CR15" s="260"/>
      <c r="CS15" s="260"/>
      <c r="CT15" s="11"/>
      <c r="CU15" s="260"/>
      <c r="CV15" s="260"/>
      <c r="CW15" s="260"/>
      <c r="CX15" s="260"/>
      <c r="CY15" s="11"/>
      <c r="CZ15" s="260"/>
      <c r="DA15" s="289"/>
      <c r="DB15" s="260"/>
      <c r="DC15" s="260"/>
      <c r="DD15" s="261"/>
      <c r="DE15" s="260"/>
      <c r="DF15" s="260"/>
      <c r="DG15" s="260"/>
      <c r="DH15" s="260"/>
      <c r="DI15" s="260"/>
      <c r="DJ15" s="260"/>
      <c r="DK15" s="260"/>
      <c r="DL15" s="260"/>
      <c r="DM15" s="260"/>
      <c r="DN15" s="261"/>
      <c r="DO15" s="260"/>
      <c r="DP15" s="260"/>
      <c r="DQ15" s="260"/>
      <c r="DR15" s="260"/>
      <c r="DS15" s="261"/>
      <c r="DT15" s="260"/>
      <c r="DU15" s="260"/>
      <c r="DV15" s="260"/>
      <c r="DW15" s="260"/>
      <c r="DX15" s="261"/>
      <c r="DY15" s="260"/>
      <c r="DZ15" s="260"/>
      <c r="EA15" s="260"/>
      <c r="EB15" s="260"/>
      <c r="EC15" s="261"/>
      <c r="ED15" s="260"/>
      <c r="EE15" s="260"/>
      <c r="EF15" s="260"/>
      <c r="EG15" s="260"/>
      <c r="EH15" s="261"/>
      <c r="EI15" s="260"/>
      <c r="EJ15" s="260"/>
      <c r="EK15" s="260"/>
      <c r="EL15" s="260"/>
      <c r="EM15" s="261"/>
      <c r="EN15" s="260"/>
      <c r="EO15" s="260"/>
      <c r="EP15" s="260"/>
      <c r="EQ15" s="260"/>
      <c r="ER15" s="261"/>
      <c r="ES15" s="260"/>
      <c r="ET15" s="260"/>
      <c r="EU15" s="260"/>
      <c r="EV15" s="260"/>
      <c r="EW15" s="261"/>
      <c r="EX15" s="260"/>
      <c r="EY15" s="260"/>
      <c r="EZ15" s="260"/>
      <c r="FA15" s="260"/>
      <c r="FB15" s="261"/>
      <c r="FC15" s="260"/>
      <c r="FD15" s="260"/>
      <c r="FE15" s="260"/>
      <c r="FF15" s="260"/>
      <c r="FG15" s="261"/>
      <c r="FH15" s="260"/>
      <c r="FI15" s="260"/>
      <c r="FJ15" s="260"/>
      <c r="FK15" s="260"/>
      <c r="FL15" s="261"/>
      <c r="FM15" s="260"/>
      <c r="FN15" s="260"/>
      <c r="FO15" s="260"/>
      <c r="FP15" s="260"/>
      <c r="FQ15" s="267"/>
      <c r="FR15" s="260"/>
      <c r="FS15" s="260"/>
      <c r="FT15" s="260"/>
      <c r="FU15" s="260"/>
      <c r="FV15" s="267"/>
      <c r="FW15" s="260"/>
      <c r="FX15" s="260"/>
      <c r="FY15" s="260"/>
      <c r="FZ15" s="260"/>
      <c r="GA15" s="261"/>
      <c r="GB15" s="260"/>
      <c r="GC15" s="260"/>
      <c r="GD15" s="260"/>
      <c r="GE15" s="260"/>
      <c r="GF15" s="261"/>
      <c r="GG15" s="260"/>
      <c r="GH15" s="260"/>
      <c r="GI15" s="260"/>
      <c r="GJ15" s="260"/>
      <c r="GK15" s="261"/>
      <c r="GL15" s="260"/>
      <c r="GM15" s="260"/>
      <c r="GN15" s="260"/>
      <c r="GO15" s="260"/>
      <c r="GP15" s="261"/>
      <c r="GQ15" s="260"/>
      <c r="GR15" s="260"/>
      <c r="GS15" s="260"/>
      <c r="GT15" s="260"/>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c r="IS15" s="261"/>
      <c r="IT15" s="261"/>
      <c r="IU15" s="261"/>
      <c r="IV15" s="261"/>
      <c r="IW15" s="261"/>
      <c r="IX15" s="261"/>
      <c r="IY15" s="261"/>
      <c r="IZ15" s="261"/>
      <c r="JA15" s="261"/>
      <c r="JB15" s="261"/>
    </row>
    <row r="16" spans="1:262" ht="15" customHeight="1">
      <c r="A16" s="455" t="s">
        <v>165</v>
      </c>
      <c r="B16" s="11"/>
      <c r="C16" s="718">
        <f>'[2]1_1  trzy m-ce'!$E$38</f>
        <v>1622943</v>
      </c>
      <c r="D16" s="718">
        <f>'[2]1_1  trzy m-ce'!$E$53</f>
        <v>662963</v>
      </c>
      <c r="E16" s="718">
        <f>'[2]1_1  trzy m-ce'!$E$50</f>
        <v>373021</v>
      </c>
      <c r="F16" s="718">
        <f t="shared" si="3"/>
        <v>19176164</v>
      </c>
      <c r="G16" s="11"/>
      <c r="H16" s="718">
        <f>'[2]1_1 '!$E$48</f>
        <v>4898285</v>
      </c>
      <c r="I16" s="718">
        <f>'[2]1_1 '!$E$73</f>
        <v>2020267</v>
      </c>
      <c r="J16" s="718">
        <f>'[2]1_1 '!$E$70</f>
        <v>1151097</v>
      </c>
      <c r="K16" s="718">
        <f>'[2]1_1 '!$E$64</f>
        <v>19176164</v>
      </c>
      <c r="L16" s="11"/>
      <c r="M16" s="713">
        <f t="shared" si="4"/>
        <v>1594121</v>
      </c>
      <c r="N16" s="714">
        <f t="shared" si="4"/>
        <v>656334</v>
      </c>
      <c r="O16" s="713">
        <f t="shared" si="4"/>
        <v>374556</v>
      </c>
      <c r="P16" s="713">
        <f>'[3]1_1 '!$E$63</f>
        <v>19176164</v>
      </c>
      <c r="Q16" s="11"/>
      <c r="R16" s="713">
        <f>'[3]1_1 '!$E$47</f>
        <v>3275342</v>
      </c>
      <c r="S16" s="714">
        <f>'[3]1_1 '!$E$72</f>
        <v>1357304</v>
      </c>
      <c r="T16" s="713">
        <f>'[3]1_1 '!$E$69</f>
        <v>778076</v>
      </c>
      <c r="U16" s="713">
        <f>'[3]1_1 '!$E$63</f>
        <v>19176164</v>
      </c>
      <c r="V16" s="11"/>
      <c r="W16" s="713">
        <v>1681221</v>
      </c>
      <c r="X16" s="714">
        <v>700970</v>
      </c>
      <c r="Y16" s="713">
        <v>403520</v>
      </c>
      <c r="Z16" s="713">
        <f>'[3]1_1  trzy m-ce'!$E$122</f>
        <v>19176164</v>
      </c>
      <c r="AA16" s="5"/>
      <c r="AB16" s="247">
        <v>6060201</v>
      </c>
      <c r="AC16" s="519">
        <v>2465537</v>
      </c>
      <c r="AD16" s="247">
        <v>1391155</v>
      </c>
      <c r="AE16" s="247">
        <v>17923661</v>
      </c>
      <c r="AG16" s="247">
        <v>1573539</v>
      </c>
      <c r="AH16" s="519">
        <v>549667</v>
      </c>
      <c r="AI16" s="247">
        <v>269983</v>
      </c>
      <c r="AJ16" s="247">
        <v>17923661</v>
      </c>
      <c r="AL16" s="247">
        <v>4486662</v>
      </c>
      <c r="AM16" s="519">
        <v>1915870</v>
      </c>
      <c r="AN16" s="247">
        <v>1121172</v>
      </c>
      <c r="AO16" s="247">
        <v>17923661</v>
      </c>
      <c r="AQ16" s="247">
        <v>1462463</v>
      </c>
      <c r="AR16" s="519">
        <v>608204</v>
      </c>
      <c r="AS16" s="247">
        <v>338355</v>
      </c>
      <c r="AT16" s="247">
        <v>17923661</v>
      </c>
      <c r="AW16" s="247">
        <v>3024199</v>
      </c>
      <c r="AX16" s="519">
        <v>1307666</v>
      </c>
      <c r="AY16" s="247">
        <v>782817</v>
      </c>
      <c r="AZ16" s="247">
        <v>17923661</v>
      </c>
      <c r="BB16" s="247">
        <v>1453332</v>
      </c>
      <c r="BC16" s="519">
        <v>679813</v>
      </c>
      <c r="BD16" s="247">
        <v>414167</v>
      </c>
      <c r="BE16" s="247">
        <v>17923661</v>
      </c>
      <c r="BG16" s="247">
        <v>1570867</v>
      </c>
      <c r="BH16" s="519">
        <v>627853</v>
      </c>
      <c r="BI16" s="247">
        <v>368650</v>
      </c>
      <c r="BJ16" s="247">
        <v>17923661</v>
      </c>
      <c r="BL16" s="247">
        <v>6719943</v>
      </c>
      <c r="BM16" s="519">
        <v>2282685</v>
      </c>
      <c r="BN16" s="247">
        <v>1210925</v>
      </c>
      <c r="BO16" s="247">
        <v>17409160</v>
      </c>
      <c r="BQ16" s="514">
        <v>1733033</v>
      </c>
      <c r="BR16" s="515">
        <v>488087</v>
      </c>
      <c r="BS16" s="514">
        <v>212156</v>
      </c>
      <c r="BT16" s="514">
        <v>17409160</v>
      </c>
      <c r="BV16" s="247">
        <v>4986910</v>
      </c>
      <c r="BW16" s="519">
        <v>1794598</v>
      </c>
      <c r="BX16" s="247">
        <v>998769</v>
      </c>
      <c r="BY16" s="247">
        <v>17409160</v>
      </c>
      <c r="CA16" s="247">
        <v>1618916</v>
      </c>
      <c r="CB16" s="519">
        <v>591288</v>
      </c>
      <c r="CC16" s="247">
        <v>321449</v>
      </c>
      <c r="CD16" s="247">
        <v>17409160</v>
      </c>
      <c r="CF16" s="260">
        <v>3367994</v>
      </c>
      <c r="CG16" s="289">
        <v>1203310</v>
      </c>
      <c r="CH16" s="260">
        <v>677320</v>
      </c>
      <c r="CI16" s="260">
        <v>17409160</v>
      </c>
      <c r="CK16" s="260">
        <v>331709</v>
      </c>
      <c r="CL16" s="289">
        <v>596299</v>
      </c>
      <c r="CM16" s="260">
        <v>331709</v>
      </c>
      <c r="CN16" s="260">
        <v>17409160</v>
      </c>
      <c r="CO16" s="11"/>
      <c r="CP16" s="260">
        <v>1733421</v>
      </c>
      <c r="CQ16" s="289">
        <v>607011</v>
      </c>
      <c r="CR16" s="260">
        <v>345611</v>
      </c>
      <c r="CS16" s="260">
        <v>17409160</v>
      </c>
      <c r="CT16" s="11"/>
      <c r="CU16" s="260">
        <v>6310216</v>
      </c>
      <c r="CV16" s="260">
        <v>2394812</v>
      </c>
      <c r="CW16" s="260">
        <v>1363236</v>
      </c>
      <c r="CX16" s="260">
        <v>16761938</v>
      </c>
      <c r="CY16" s="11"/>
      <c r="CZ16" s="260">
        <v>1634118</v>
      </c>
      <c r="DA16" s="289">
        <v>685152</v>
      </c>
      <c r="DB16" s="260">
        <v>416722</v>
      </c>
      <c r="DC16" s="260">
        <v>16761938</v>
      </c>
      <c r="DD16" s="261"/>
      <c r="DE16" s="260">
        <v>4676098</v>
      </c>
      <c r="DF16" s="260">
        <v>1709660</v>
      </c>
      <c r="DG16" s="260">
        <v>946514</v>
      </c>
      <c r="DH16" s="260">
        <v>16761938</v>
      </c>
      <c r="DI16" s="260"/>
      <c r="DJ16" s="260">
        <v>1531592</v>
      </c>
      <c r="DK16" s="260">
        <v>562063</v>
      </c>
      <c r="DL16" s="260">
        <v>302990</v>
      </c>
      <c r="DM16" s="260">
        <v>16761938</v>
      </c>
      <c r="DN16" s="261"/>
      <c r="DO16" s="260">
        <v>3144506</v>
      </c>
      <c r="DP16" s="260">
        <v>1147597</v>
      </c>
      <c r="DQ16" s="260">
        <v>643524</v>
      </c>
      <c r="DR16" s="260">
        <v>16761938</v>
      </c>
      <c r="DS16" s="261"/>
      <c r="DT16" s="260">
        <f t="shared" si="5"/>
        <v>1528119</v>
      </c>
      <c r="DU16" s="260">
        <f t="shared" si="5"/>
        <v>604338</v>
      </c>
      <c r="DV16" s="260">
        <f t="shared" si="5"/>
        <v>351932</v>
      </c>
      <c r="DW16" s="260">
        <f>EB16</f>
        <v>16761938</v>
      </c>
      <c r="DX16" s="261"/>
      <c r="DY16" s="260">
        <v>1616387</v>
      </c>
      <c r="DZ16" s="260">
        <v>543259</v>
      </c>
      <c r="EA16" s="260">
        <v>291592</v>
      </c>
      <c r="EB16" s="260">
        <v>16761938</v>
      </c>
      <c r="EC16" s="261"/>
      <c r="ED16" s="260">
        <v>6450274</v>
      </c>
      <c r="EE16" s="260">
        <v>2372129</v>
      </c>
      <c r="EF16" s="260">
        <v>1371577</v>
      </c>
      <c r="EG16" s="260">
        <v>15974893</v>
      </c>
      <c r="EH16" s="261"/>
      <c r="EI16" s="260">
        <v>1657399</v>
      </c>
      <c r="EJ16" s="260">
        <v>532836</v>
      </c>
      <c r="EK16" s="260">
        <v>264854</v>
      </c>
      <c r="EL16" s="260">
        <v>15974893</v>
      </c>
      <c r="EM16" s="261"/>
      <c r="EN16" s="260">
        <v>4792875</v>
      </c>
      <c r="EO16" s="260">
        <v>1839293</v>
      </c>
      <c r="EP16" s="260">
        <v>1106723</v>
      </c>
      <c r="EQ16" s="260">
        <v>15974893</v>
      </c>
      <c r="ER16" s="261"/>
      <c r="ES16" s="260">
        <v>1564518</v>
      </c>
      <c r="ET16" s="260">
        <v>596633</v>
      </c>
      <c r="EU16" s="260">
        <v>348307</v>
      </c>
      <c r="EV16" s="260">
        <v>15974893</v>
      </c>
      <c r="EW16" s="261"/>
      <c r="EX16" s="260">
        <v>3228357</v>
      </c>
      <c r="EY16" s="260">
        <v>1242660</v>
      </c>
      <c r="EZ16" s="260">
        <v>758416</v>
      </c>
      <c r="FA16" s="260">
        <v>15974893</v>
      </c>
      <c r="FB16" s="261"/>
      <c r="FC16" s="260">
        <v>1585385</v>
      </c>
      <c r="FD16" s="260">
        <v>696000</v>
      </c>
      <c r="FE16" s="260">
        <v>453363</v>
      </c>
      <c r="FF16" s="260">
        <v>15974893</v>
      </c>
      <c r="FG16" s="261"/>
      <c r="FH16" s="260">
        <v>1642972</v>
      </c>
      <c r="FI16" s="260">
        <v>546660</v>
      </c>
      <c r="FJ16" s="260">
        <v>305053</v>
      </c>
      <c r="FK16" s="260">
        <v>15974893</v>
      </c>
      <c r="FL16" s="261"/>
      <c r="FM16" s="260">
        <v>6074646</v>
      </c>
      <c r="FN16" s="260">
        <v>2172288</v>
      </c>
      <c r="FO16" s="260">
        <v>1209344</v>
      </c>
      <c r="FP16" s="260">
        <v>15012125</v>
      </c>
      <c r="FQ16" s="267"/>
      <c r="FR16" s="260">
        <v>1545835</v>
      </c>
      <c r="FS16" s="260">
        <v>394396</v>
      </c>
      <c r="FT16" s="260">
        <v>138507</v>
      </c>
      <c r="FU16" s="260">
        <v>15012125</v>
      </c>
      <c r="FV16" s="267"/>
      <c r="FW16" s="260">
        <v>4528811</v>
      </c>
      <c r="FX16" s="260">
        <v>1777892</v>
      </c>
      <c r="FY16" s="260">
        <v>1070837</v>
      </c>
      <c r="FZ16" s="260">
        <v>15012125</v>
      </c>
      <c r="GA16" s="261"/>
      <c r="GB16" s="260">
        <v>1479860</v>
      </c>
      <c r="GC16" s="260">
        <v>608152</v>
      </c>
      <c r="GD16" s="260">
        <v>370825</v>
      </c>
      <c r="GE16" s="260">
        <v>15012125</v>
      </c>
      <c r="GF16" s="261"/>
      <c r="GG16" s="260">
        <v>3048951</v>
      </c>
      <c r="GH16" s="260">
        <v>1169688</v>
      </c>
      <c r="GI16" s="260">
        <v>700012</v>
      </c>
      <c r="GJ16" s="260">
        <v>15012125</v>
      </c>
      <c r="GK16" s="261"/>
      <c r="GL16" s="260">
        <v>1490614</v>
      </c>
      <c r="GM16" s="260">
        <v>612000</v>
      </c>
      <c r="GN16" s="260">
        <v>376007</v>
      </c>
      <c r="GO16" s="260">
        <v>15012125</v>
      </c>
      <c r="GP16" s="261"/>
      <c r="GQ16" s="260">
        <v>1558337</v>
      </c>
      <c r="GR16" s="260">
        <v>557688</v>
      </c>
      <c r="GS16" s="260">
        <v>324005</v>
      </c>
      <c r="GT16" s="260">
        <v>15012125</v>
      </c>
      <c r="GU16" s="261"/>
      <c r="GV16" s="284" t="s">
        <v>471</v>
      </c>
      <c r="GW16" s="285" t="s">
        <v>267</v>
      </c>
      <c r="GX16" s="264" t="s">
        <v>178</v>
      </c>
      <c r="GY16" s="264" t="s">
        <v>179</v>
      </c>
      <c r="GZ16" s="264" t="s">
        <v>268</v>
      </c>
      <c r="HA16" s="261"/>
      <c r="HB16" s="285" t="s">
        <v>469</v>
      </c>
      <c r="HC16" s="264" t="s">
        <v>185</v>
      </c>
      <c r="HD16" s="264" t="s">
        <v>190</v>
      </c>
      <c r="HE16" s="264" t="s">
        <v>279</v>
      </c>
      <c r="HF16" s="261"/>
      <c r="HG16" s="264" t="s">
        <v>281</v>
      </c>
      <c r="HH16" s="264" t="s">
        <v>188</v>
      </c>
      <c r="HI16" s="264" t="s">
        <v>189</v>
      </c>
      <c r="HJ16" s="285" t="s">
        <v>284</v>
      </c>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c r="IR16" s="261"/>
      <c r="IS16" s="261"/>
      <c r="IT16" s="261"/>
      <c r="IU16" s="261"/>
      <c r="IV16" s="261"/>
      <c r="IW16" s="261"/>
      <c r="IX16" s="261"/>
      <c r="IY16" s="261"/>
      <c r="IZ16" s="261"/>
      <c r="JA16" s="261"/>
      <c r="JB16" s="261"/>
    </row>
    <row r="17" spans="1:262">
      <c r="A17" s="455" t="s">
        <v>166</v>
      </c>
      <c r="B17" s="11"/>
      <c r="C17" s="718">
        <f>'[2]1_1  trzy m-ce'!$F$38</f>
        <v>3474928</v>
      </c>
      <c r="D17" s="718">
        <f>'[2]1_1  trzy m-ce'!$F$53</f>
        <v>110407</v>
      </c>
      <c r="E17" s="718">
        <f>'[2]1_1  trzy m-ce'!$F$50</f>
        <v>100132</v>
      </c>
      <c r="F17" s="718">
        <f t="shared" si="3"/>
        <v>4730135</v>
      </c>
      <c r="G17" s="11"/>
      <c r="H17" s="718">
        <f>'[2]1_1 '!$F$48</f>
        <v>10399721</v>
      </c>
      <c r="I17" s="718">
        <f>'[2]1_1 '!$F$73</f>
        <v>533649</v>
      </c>
      <c r="J17" s="718">
        <f>'[2]1_1 '!$F$70</f>
        <v>503762</v>
      </c>
      <c r="K17" s="718">
        <f>'[2]1_1 '!$F$64</f>
        <v>4730135</v>
      </c>
      <c r="L17" s="11"/>
      <c r="M17" s="713">
        <f t="shared" si="4"/>
        <v>3013371</v>
      </c>
      <c r="N17" s="714">
        <f t="shared" si="4"/>
        <v>258311</v>
      </c>
      <c r="O17" s="713">
        <f t="shared" si="4"/>
        <v>248406</v>
      </c>
      <c r="P17" s="713">
        <f>'[3]1_1 '!$F$63</f>
        <v>4730135</v>
      </c>
      <c r="Q17" s="11"/>
      <c r="R17" s="713">
        <f>'[3]1_1 '!$F$47</f>
        <v>6924793</v>
      </c>
      <c r="S17" s="714">
        <f>'[3]1_1 '!$F$72</f>
        <v>423242</v>
      </c>
      <c r="T17" s="713">
        <f>'[3]1_1 '!$F$69</f>
        <v>403630</v>
      </c>
      <c r="U17" s="713">
        <f>'[3]1_1 '!$F$63</f>
        <v>4730135</v>
      </c>
      <c r="V17" s="11"/>
      <c r="W17" s="713">
        <v>3911422</v>
      </c>
      <c r="X17" s="714">
        <v>164931</v>
      </c>
      <c r="Y17" s="713">
        <v>155224</v>
      </c>
      <c r="Z17" s="713">
        <f>'[3]1_1  trzy m-ce'!$F$122</f>
        <v>4730135</v>
      </c>
      <c r="AA17" s="5"/>
      <c r="AB17" s="247">
        <v>14219677</v>
      </c>
      <c r="AC17" s="519">
        <v>372471</v>
      </c>
      <c r="AD17" s="247">
        <v>332428</v>
      </c>
      <c r="AE17" s="247">
        <v>3801630</v>
      </c>
      <c r="AG17" s="247">
        <v>4289264</v>
      </c>
      <c r="AH17" s="519">
        <v>-119249</v>
      </c>
      <c r="AI17" s="247">
        <v>-135387</v>
      </c>
      <c r="AJ17" s="247">
        <v>3801630</v>
      </c>
      <c r="AL17" s="247">
        <v>9930413</v>
      </c>
      <c r="AM17" s="519">
        <v>491720</v>
      </c>
      <c r="AN17" s="247">
        <v>467815</v>
      </c>
      <c r="AO17" s="247">
        <v>3801630</v>
      </c>
      <c r="AQ17" s="247">
        <v>3448489</v>
      </c>
      <c r="AR17" s="519">
        <v>137215</v>
      </c>
      <c r="AS17" s="247">
        <v>131621</v>
      </c>
      <c r="AT17" s="247">
        <v>3801630</v>
      </c>
      <c r="AW17" s="247">
        <v>6481924</v>
      </c>
      <c r="AX17" s="519">
        <v>354505</v>
      </c>
      <c r="AY17" s="247">
        <v>336194</v>
      </c>
      <c r="AZ17" s="247">
        <v>3801630</v>
      </c>
      <c r="BB17" s="247">
        <v>3097600</v>
      </c>
      <c r="BC17" s="519">
        <v>166457</v>
      </c>
      <c r="BD17" s="247">
        <v>157497</v>
      </c>
      <c r="BE17" s="247">
        <v>3801630</v>
      </c>
      <c r="BG17" s="247">
        <v>3384324</v>
      </c>
      <c r="BH17" s="519">
        <v>188048</v>
      </c>
      <c r="BI17" s="247">
        <v>178697</v>
      </c>
      <c r="BJ17" s="247">
        <v>3801630</v>
      </c>
      <c r="BL17" s="247">
        <v>13567887</v>
      </c>
      <c r="BM17" s="519">
        <v>841222</v>
      </c>
      <c r="BN17" s="247">
        <v>832216</v>
      </c>
      <c r="BO17" s="247">
        <v>3090248</v>
      </c>
      <c r="BQ17" s="514">
        <v>3760678</v>
      </c>
      <c r="BR17" s="515">
        <v>150244</v>
      </c>
      <c r="BS17" s="514">
        <v>148297</v>
      </c>
      <c r="BT17" s="514">
        <v>3090248</v>
      </c>
      <c r="BV17" s="247">
        <v>9807209</v>
      </c>
      <c r="BW17" s="519">
        <v>690978</v>
      </c>
      <c r="BX17" s="247">
        <v>683919</v>
      </c>
      <c r="BY17" s="247">
        <v>3090248</v>
      </c>
      <c r="CA17" s="247">
        <v>3130213</v>
      </c>
      <c r="CB17" s="519">
        <v>145582</v>
      </c>
      <c r="CC17" s="247">
        <v>143502</v>
      </c>
      <c r="CD17" s="247">
        <v>3090248</v>
      </c>
      <c r="CF17" s="260">
        <v>6676996</v>
      </c>
      <c r="CG17" s="289">
        <v>545396</v>
      </c>
      <c r="CH17" s="260">
        <v>540417</v>
      </c>
      <c r="CI17" s="260">
        <v>3090248</v>
      </c>
      <c r="CK17" s="260">
        <v>163143</v>
      </c>
      <c r="CL17" s="289">
        <v>165425</v>
      </c>
      <c r="CM17" s="260">
        <v>163143</v>
      </c>
      <c r="CN17" s="260">
        <v>3090248</v>
      </c>
      <c r="CO17" s="11"/>
      <c r="CP17" s="260">
        <v>3617437</v>
      </c>
      <c r="CQ17" s="289">
        <v>379971</v>
      </c>
      <c r="CR17" s="260">
        <v>377274</v>
      </c>
      <c r="CS17" s="260">
        <v>3090248</v>
      </c>
      <c r="CT17" s="11"/>
      <c r="CU17" s="260">
        <v>14016190</v>
      </c>
      <c r="CV17" s="260">
        <v>490005</v>
      </c>
      <c r="CW17" s="260">
        <v>479374</v>
      </c>
      <c r="CX17" s="260">
        <v>2659458</v>
      </c>
      <c r="CY17" s="11"/>
      <c r="CZ17" s="260">
        <v>3861362</v>
      </c>
      <c r="DA17" s="289">
        <v>89872</v>
      </c>
      <c r="DB17" s="260">
        <v>87549</v>
      </c>
      <c r="DC17" s="260">
        <v>2659458</v>
      </c>
      <c r="DD17" s="261"/>
      <c r="DE17" s="260">
        <v>10154828</v>
      </c>
      <c r="DF17" s="260">
        <v>400133</v>
      </c>
      <c r="DG17" s="260">
        <v>391825</v>
      </c>
      <c r="DH17" s="260">
        <v>2659458</v>
      </c>
      <c r="DI17" s="260"/>
      <c r="DJ17" s="260">
        <v>3269473</v>
      </c>
      <c r="DK17" s="260">
        <v>110560</v>
      </c>
      <c r="DL17" s="260">
        <v>108166</v>
      </c>
      <c r="DM17" s="260">
        <v>2659458</v>
      </c>
      <c r="DN17" s="261"/>
      <c r="DO17" s="260">
        <v>6885355</v>
      </c>
      <c r="DP17" s="260">
        <v>289573</v>
      </c>
      <c r="DQ17" s="260">
        <v>283659</v>
      </c>
      <c r="DR17" s="260">
        <v>2659458</v>
      </c>
      <c r="DS17" s="261"/>
      <c r="DT17" s="260">
        <f t="shared" si="5"/>
        <v>3376697</v>
      </c>
      <c r="DU17" s="260">
        <f t="shared" si="5"/>
        <v>121613</v>
      </c>
      <c r="DV17" s="260">
        <f t="shared" si="5"/>
        <v>122240</v>
      </c>
      <c r="DW17" s="260">
        <f>EB17</f>
        <v>2659458</v>
      </c>
      <c r="DX17" s="261"/>
      <c r="DY17" s="260">
        <v>3508658</v>
      </c>
      <c r="DZ17" s="260">
        <v>167960</v>
      </c>
      <c r="EA17" s="260">
        <v>161419</v>
      </c>
      <c r="EB17" s="260">
        <v>2659458</v>
      </c>
      <c r="EC17" s="261"/>
      <c r="ED17" s="260">
        <v>15873355</v>
      </c>
      <c r="EE17" s="260">
        <v>380405</v>
      </c>
      <c r="EF17" s="260">
        <v>369529</v>
      </c>
      <c r="EG17" s="260">
        <v>2709132</v>
      </c>
      <c r="EH17" s="261"/>
      <c r="EI17" s="260">
        <v>4060202</v>
      </c>
      <c r="EJ17" s="260">
        <v>-71530</v>
      </c>
      <c r="EK17" s="260">
        <v>-74268</v>
      </c>
      <c r="EL17" s="260">
        <v>2709132</v>
      </c>
      <c r="EM17" s="261"/>
      <c r="EN17" s="260">
        <v>11813153</v>
      </c>
      <c r="EO17" s="260">
        <v>451935</v>
      </c>
      <c r="EP17" s="260">
        <v>443797</v>
      </c>
      <c r="EQ17" s="260">
        <v>2706907</v>
      </c>
      <c r="ER17" s="261"/>
      <c r="ES17" s="260">
        <v>3719173</v>
      </c>
      <c r="ET17" s="260">
        <v>116782</v>
      </c>
      <c r="EU17" s="260">
        <v>114042</v>
      </c>
      <c r="EV17" s="260">
        <v>2706907</v>
      </c>
      <c r="EW17" s="261"/>
      <c r="EX17" s="260">
        <v>8093980</v>
      </c>
      <c r="EY17" s="260">
        <v>335153</v>
      </c>
      <c r="EZ17" s="260">
        <v>329755</v>
      </c>
      <c r="FA17" s="260">
        <v>2706907</v>
      </c>
      <c r="FB17" s="261"/>
      <c r="FC17" s="260">
        <v>3915698</v>
      </c>
      <c r="FD17" s="260">
        <v>141382</v>
      </c>
      <c r="FE17" s="260">
        <v>138710</v>
      </c>
      <c r="FF17" s="260">
        <v>2706907</v>
      </c>
      <c r="FG17" s="261"/>
      <c r="FH17" s="260">
        <v>4178282</v>
      </c>
      <c r="FI17" s="260">
        <v>193771</v>
      </c>
      <c r="FJ17" s="260">
        <v>191045</v>
      </c>
      <c r="FK17" s="260">
        <v>2706907</v>
      </c>
      <c r="FL17" s="261"/>
      <c r="FM17" s="260">
        <v>15277451</v>
      </c>
      <c r="FN17" s="260">
        <v>608213</v>
      </c>
      <c r="FO17" s="260">
        <v>582307</v>
      </c>
      <c r="FP17" s="260">
        <v>3715551</v>
      </c>
      <c r="FQ17" s="267"/>
      <c r="FR17" s="260">
        <v>4010459</v>
      </c>
      <c r="FS17" s="260">
        <v>106749</v>
      </c>
      <c r="FT17" s="260">
        <v>103508</v>
      </c>
      <c r="FU17" s="260">
        <v>3715551</v>
      </c>
      <c r="FV17" s="267"/>
      <c r="FW17" s="260">
        <v>11266992</v>
      </c>
      <c r="FX17" s="260">
        <v>501464</v>
      </c>
      <c r="FY17" s="260">
        <v>478799</v>
      </c>
      <c r="FZ17" s="260">
        <v>3715551</v>
      </c>
      <c r="GA17" s="261"/>
      <c r="GB17" s="260">
        <v>3691883</v>
      </c>
      <c r="GC17" s="260">
        <v>109830</v>
      </c>
      <c r="GD17" s="260">
        <v>105291</v>
      </c>
      <c r="GE17" s="260">
        <v>3715551</v>
      </c>
      <c r="GF17" s="261"/>
      <c r="GG17" s="260">
        <v>7575109</v>
      </c>
      <c r="GH17" s="260">
        <v>391634</v>
      </c>
      <c r="GI17" s="260">
        <v>373508</v>
      </c>
      <c r="GJ17" s="260">
        <v>3715551</v>
      </c>
      <c r="GK17" s="261"/>
      <c r="GL17" s="260">
        <v>3479108</v>
      </c>
      <c r="GM17" s="260">
        <v>153290</v>
      </c>
      <c r="GN17" s="260">
        <v>144543</v>
      </c>
      <c r="GO17" s="260">
        <v>3715551</v>
      </c>
      <c r="GP17" s="261"/>
      <c r="GQ17" s="260">
        <v>4096001</v>
      </c>
      <c r="GR17" s="260">
        <v>238344</v>
      </c>
      <c r="GS17" s="260">
        <v>228965</v>
      </c>
      <c r="GT17" s="260">
        <v>3715551</v>
      </c>
      <c r="GU17" s="261"/>
      <c r="GV17" s="268" t="s">
        <v>168</v>
      </c>
      <c r="GW17" s="266">
        <v>1397506</v>
      </c>
      <c r="GX17" s="266">
        <v>165783</v>
      </c>
      <c r="GY17" s="266">
        <v>65786</v>
      </c>
      <c r="GZ17" s="266">
        <v>1465831</v>
      </c>
      <c r="HA17" s="261"/>
      <c r="HB17" s="266">
        <v>1092570</v>
      </c>
      <c r="HC17" s="266">
        <v>168014</v>
      </c>
      <c r="HD17" s="266">
        <v>88794</v>
      </c>
      <c r="HE17" s="266">
        <v>1465831</v>
      </c>
      <c r="HF17" s="261"/>
      <c r="HG17" s="266">
        <v>748322</v>
      </c>
      <c r="HH17" s="266">
        <v>137404</v>
      </c>
      <c r="HI17" s="266">
        <v>84452</v>
      </c>
      <c r="HJ17" s="266">
        <v>1465831</v>
      </c>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1"/>
      <c r="IU17" s="261"/>
      <c r="IV17" s="261"/>
      <c r="IW17" s="261"/>
      <c r="IX17" s="261"/>
      <c r="IY17" s="261"/>
      <c r="IZ17" s="261"/>
      <c r="JA17" s="261"/>
      <c r="JB17" s="261"/>
    </row>
    <row r="18" spans="1:262" s="779" customFormat="1">
      <c r="A18" s="455" t="s">
        <v>167</v>
      </c>
      <c r="B18" s="778"/>
      <c r="C18" s="718">
        <f>'[2]1_1  trzy m-ce'!$G$38</f>
        <v>249043</v>
      </c>
      <c r="D18" s="718">
        <f>'[2]1_1  trzy m-ce'!$G$53</f>
        <v>43029</v>
      </c>
      <c r="E18" s="718">
        <f>'[2]1_1  trzy m-ce'!$G$50</f>
        <v>20235</v>
      </c>
      <c r="F18" s="718">
        <f t="shared" si="3"/>
        <v>648705</v>
      </c>
      <c r="G18" s="778"/>
      <c r="H18" s="718">
        <f>'[2]1_1 '!$G$48</f>
        <v>731972</v>
      </c>
      <c r="I18" s="718">
        <f>'[2]1_1 '!$G$73</f>
        <v>127491</v>
      </c>
      <c r="J18" s="718">
        <f>'[2]1_1 '!$G$70</f>
        <v>59600</v>
      </c>
      <c r="K18" s="718">
        <f>'[2]1_1 '!$G$64</f>
        <v>648705</v>
      </c>
      <c r="L18" s="778"/>
      <c r="M18" s="713">
        <f t="shared" si="4"/>
        <v>234413</v>
      </c>
      <c r="N18" s="714">
        <f t="shared" si="4"/>
        <v>40018</v>
      </c>
      <c r="O18" s="713">
        <f t="shared" si="4"/>
        <v>17339</v>
      </c>
      <c r="P18" s="713">
        <f>'[3]1_1 '!$G$63</f>
        <v>648705</v>
      </c>
      <c r="Q18" s="778"/>
      <c r="R18" s="713">
        <f>'[3]1_1 '!$G$47</f>
        <v>482929</v>
      </c>
      <c r="S18" s="714">
        <f>'[3]1_1 '!$G$72</f>
        <v>84462</v>
      </c>
      <c r="T18" s="713">
        <f>'[3]1_1 '!$G$69</f>
        <v>39365</v>
      </c>
      <c r="U18" s="713">
        <f>'[3]1_1 '!$G$63</f>
        <v>648705</v>
      </c>
      <c r="V18" s="778"/>
      <c r="W18" s="713">
        <v>248516</v>
      </c>
      <c r="X18" s="714">
        <v>44444</v>
      </c>
      <c r="Y18" s="713">
        <v>22026</v>
      </c>
      <c r="Z18" s="713">
        <f>'[3]1_1  trzy m-ce'!$G$122</f>
        <v>648705</v>
      </c>
      <c r="AA18" s="415"/>
      <c r="AB18" s="247">
        <v>857462</v>
      </c>
      <c r="AC18" s="519">
        <v>135032</v>
      </c>
      <c r="AD18" s="247">
        <v>46023</v>
      </c>
      <c r="AE18" s="247">
        <v>581497</v>
      </c>
      <c r="AF18" s="558"/>
      <c r="AG18" s="247">
        <v>240979</v>
      </c>
      <c r="AH18" s="519">
        <v>4784</v>
      </c>
      <c r="AI18" s="247">
        <v>-16871</v>
      </c>
      <c r="AJ18" s="247">
        <v>581497</v>
      </c>
      <c r="AK18" s="558"/>
      <c r="AL18" s="247">
        <v>616483</v>
      </c>
      <c r="AM18" s="519">
        <v>130248</v>
      </c>
      <c r="AN18" s="247">
        <v>62894</v>
      </c>
      <c r="AO18" s="247">
        <v>581497</v>
      </c>
      <c r="AP18" s="558"/>
      <c r="AQ18" s="247">
        <v>201877</v>
      </c>
      <c r="AR18" s="519">
        <v>41536</v>
      </c>
      <c r="AS18" s="247">
        <v>18622</v>
      </c>
      <c r="AT18" s="247">
        <v>581497</v>
      </c>
      <c r="AU18" s="558"/>
      <c r="AV18" s="558"/>
      <c r="AW18" s="247">
        <v>414606</v>
      </c>
      <c r="AX18" s="519">
        <v>88712</v>
      </c>
      <c r="AY18" s="247">
        <v>44272</v>
      </c>
      <c r="AZ18" s="247">
        <v>581497</v>
      </c>
      <c r="BA18" s="558"/>
      <c r="BB18" s="247">
        <v>219053</v>
      </c>
      <c r="BC18" s="519">
        <v>49009</v>
      </c>
      <c r="BD18" s="247">
        <v>25412</v>
      </c>
      <c r="BE18" s="247">
        <v>581497</v>
      </c>
      <c r="BF18" s="558"/>
      <c r="BG18" s="247">
        <v>195553</v>
      </c>
      <c r="BH18" s="519">
        <v>39703</v>
      </c>
      <c r="BI18" s="247">
        <v>18860</v>
      </c>
      <c r="BJ18" s="247">
        <v>581497</v>
      </c>
      <c r="BK18" s="558"/>
      <c r="BL18" s="247">
        <v>804560</v>
      </c>
      <c r="BM18" s="519">
        <v>118043</v>
      </c>
      <c r="BN18" s="247">
        <v>35902</v>
      </c>
      <c r="BO18" s="247">
        <v>508825</v>
      </c>
      <c r="BP18" s="558"/>
      <c r="BQ18" s="514">
        <v>206198</v>
      </c>
      <c r="BR18" s="515">
        <v>3431</v>
      </c>
      <c r="BS18" s="514">
        <v>-19915</v>
      </c>
      <c r="BT18" s="514">
        <v>508825</v>
      </c>
      <c r="BU18" s="558"/>
      <c r="BV18" s="247">
        <v>598362</v>
      </c>
      <c r="BW18" s="519">
        <v>114612</v>
      </c>
      <c r="BX18" s="247">
        <v>55817</v>
      </c>
      <c r="BY18" s="247">
        <v>508825</v>
      </c>
      <c r="BZ18" s="558"/>
      <c r="CA18" s="247">
        <v>205774</v>
      </c>
      <c r="CB18" s="519">
        <v>37977</v>
      </c>
      <c r="CC18" s="247">
        <v>17870</v>
      </c>
      <c r="CD18" s="247">
        <v>508825</v>
      </c>
      <c r="CE18" s="558"/>
      <c r="CF18" s="260">
        <v>392588</v>
      </c>
      <c r="CG18" s="289">
        <v>76635</v>
      </c>
      <c r="CH18" s="260">
        <v>37947</v>
      </c>
      <c r="CI18" s="260">
        <v>508825</v>
      </c>
      <c r="CJ18" s="282"/>
      <c r="CK18" s="260">
        <v>21212</v>
      </c>
      <c r="CL18" s="289">
        <v>40909</v>
      </c>
      <c r="CM18" s="260">
        <v>21212</v>
      </c>
      <c r="CN18" s="260">
        <v>508825</v>
      </c>
      <c r="CO18" s="778"/>
      <c r="CP18" s="260">
        <v>194781</v>
      </c>
      <c r="CQ18" s="289">
        <v>35726</v>
      </c>
      <c r="CR18" s="260">
        <v>16735</v>
      </c>
      <c r="CS18" s="260">
        <v>508825</v>
      </c>
      <c r="CT18" s="778"/>
      <c r="CU18" s="260">
        <v>827928</v>
      </c>
      <c r="CV18" s="260">
        <v>114570</v>
      </c>
      <c r="CW18" s="260">
        <v>42642</v>
      </c>
      <c r="CX18" s="260">
        <v>468202</v>
      </c>
      <c r="CY18" s="778"/>
      <c r="CZ18" s="260">
        <v>211032</v>
      </c>
      <c r="DA18" s="289">
        <v>12302</v>
      </c>
      <c r="DB18" s="260">
        <v>-5504</v>
      </c>
      <c r="DC18" s="260">
        <v>468202</v>
      </c>
      <c r="DD18" s="282"/>
      <c r="DE18" s="260">
        <v>616896</v>
      </c>
      <c r="DF18" s="260">
        <v>102268</v>
      </c>
      <c r="DG18" s="260">
        <v>48146</v>
      </c>
      <c r="DH18" s="260">
        <v>468202</v>
      </c>
      <c r="DI18" s="260"/>
      <c r="DJ18" s="260">
        <v>188053</v>
      </c>
      <c r="DK18" s="260">
        <v>36232</v>
      </c>
      <c r="DL18" s="260">
        <v>18324</v>
      </c>
      <c r="DM18" s="260">
        <v>468202</v>
      </c>
      <c r="DN18" s="282"/>
      <c r="DO18" s="260">
        <v>428843</v>
      </c>
      <c r="DP18" s="260">
        <v>66036</v>
      </c>
      <c r="DQ18" s="260">
        <v>29822</v>
      </c>
      <c r="DR18" s="260">
        <v>468202</v>
      </c>
      <c r="DS18" s="282"/>
      <c r="DT18" s="260">
        <f t="shared" si="5"/>
        <v>211401</v>
      </c>
      <c r="DU18" s="260">
        <f t="shared" si="5"/>
        <v>35550</v>
      </c>
      <c r="DV18" s="260">
        <f t="shared" si="5"/>
        <v>17383</v>
      </c>
      <c r="DW18" s="260">
        <f>EB18</f>
        <v>468202</v>
      </c>
      <c r="DX18" s="282"/>
      <c r="DY18" s="260">
        <v>217442</v>
      </c>
      <c r="DZ18" s="260">
        <v>30486</v>
      </c>
      <c r="EA18" s="260">
        <v>12439</v>
      </c>
      <c r="EB18" s="260">
        <v>468202</v>
      </c>
      <c r="EC18" s="282"/>
      <c r="ED18" s="260">
        <v>927953</v>
      </c>
      <c r="EE18" s="260">
        <v>100320</v>
      </c>
      <c r="EF18" s="260">
        <v>32596</v>
      </c>
      <c r="EG18" s="260">
        <v>478618</v>
      </c>
      <c r="EH18" s="282"/>
      <c r="EI18" s="260">
        <v>225159</v>
      </c>
      <c r="EJ18" s="260">
        <v>2137</v>
      </c>
      <c r="EK18" s="260">
        <v>-15376</v>
      </c>
      <c r="EL18" s="260">
        <v>478618</v>
      </c>
      <c r="EM18" s="282"/>
      <c r="EN18" s="260">
        <v>702794</v>
      </c>
      <c r="EO18" s="260">
        <v>98183</v>
      </c>
      <c r="EP18" s="260">
        <v>47972</v>
      </c>
      <c r="EQ18" s="260">
        <v>478618</v>
      </c>
      <c r="ER18" s="282"/>
      <c r="ES18" s="260">
        <v>199648</v>
      </c>
      <c r="ET18" s="260">
        <v>37188</v>
      </c>
      <c r="EU18" s="260">
        <v>20076</v>
      </c>
      <c r="EV18" s="260">
        <v>478618</v>
      </c>
      <c r="EW18" s="282"/>
      <c r="EX18" s="260">
        <v>503146</v>
      </c>
      <c r="EY18" s="260">
        <v>60995</v>
      </c>
      <c r="EZ18" s="260">
        <v>27896</v>
      </c>
      <c r="FA18" s="260">
        <v>478618</v>
      </c>
      <c r="FB18" s="282"/>
      <c r="FC18" s="260">
        <v>239006</v>
      </c>
      <c r="FD18" s="260">
        <v>17622</v>
      </c>
      <c r="FE18" s="260">
        <v>789</v>
      </c>
      <c r="FF18" s="260">
        <v>478618</v>
      </c>
      <c r="FG18" s="282"/>
      <c r="FH18" s="260">
        <v>264140</v>
      </c>
      <c r="FI18" s="260">
        <v>43373</v>
      </c>
      <c r="FJ18" s="260">
        <v>27107</v>
      </c>
      <c r="FK18" s="260">
        <v>478618</v>
      </c>
      <c r="FL18" s="282"/>
      <c r="FM18" s="260">
        <v>870035</v>
      </c>
      <c r="FN18" s="260">
        <v>106215</v>
      </c>
      <c r="FO18" s="260">
        <v>56593</v>
      </c>
      <c r="FP18" s="260">
        <v>459596</v>
      </c>
      <c r="FQ18" s="267"/>
      <c r="FR18" s="260">
        <v>210812.29391999985</v>
      </c>
      <c r="FS18" s="260">
        <v>-3324</v>
      </c>
      <c r="FT18" s="260">
        <v>-17508</v>
      </c>
      <c r="FU18" s="260">
        <v>459596</v>
      </c>
      <c r="FV18" s="267"/>
      <c r="FW18" s="260">
        <v>659222.70608000015</v>
      </c>
      <c r="FX18" s="260">
        <v>109539</v>
      </c>
      <c r="FY18" s="260">
        <v>74101</v>
      </c>
      <c r="FZ18" s="260">
        <v>459596</v>
      </c>
      <c r="GA18" s="282"/>
      <c r="GB18" s="260">
        <v>233888.70608000015</v>
      </c>
      <c r="GC18" s="260">
        <v>42296</v>
      </c>
      <c r="GD18" s="260">
        <v>28734</v>
      </c>
      <c r="GE18" s="260">
        <v>459596</v>
      </c>
      <c r="GF18" s="282"/>
      <c r="GG18" s="260">
        <v>425334.29366000002</v>
      </c>
      <c r="GH18" s="260">
        <v>67238</v>
      </c>
      <c r="GI18" s="260">
        <v>45367</v>
      </c>
      <c r="GJ18" s="260">
        <v>459596</v>
      </c>
      <c r="GK18" s="282"/>
      <c r="GL18" s="260">
        <v>195771.29366000002</v>
      </c>
      <c r="GM18" s="260">
        <v>22700</v>
      </c>
      <c r="GN18" s="260">
        <v>11051</v>
      </c>
      <c r="GO18" s="260">
        <v>459596</v>
      </c>
      <c r="GP18" s="282"/>
      <c r="GQ18" s="260">
        <v>229563</v>
      </c>
      <c r="GR18" s="260">
        <v>44538</v>
      </c>
      <c r="GS18" s="260">
        <v>34316</v>
      </c>
      <c r="GT18" s="260">
        <v>459596</v>
      </c>
      <c r="GU18" s="282"/>
      <c r="GV18" s="267" t="s">
        <v>169</v>
      </c>
      <c r="GW18" s="260">
        <v>4574265</v>
      </c>
      <c r="GX18" s="260">
        <v>28852</v>
      </c>
      <c r="GY18" s="260">
        <v>-458954</v>
      </c>
      <c r="GZ18" s="260">
        <v>8646833</v>
      </c>
      <c r="HA18" s="282"/>
      <c r="HB18" s="260">
        <v>3339570</v>
      </c>
      <c r="HC18" s="260">
        <v>117195</v>
      </c>
      <c r="HD18" s="260">
        <v>-254167</v>
      </c>
      <c r="HE18" s="260">
        <v>8646833</v>
      </c>
      <c r="HF18" s="282"/>
      <c r="HG18" s="260">
        <v>2270136</v>
      </c>
      <c r="HH18" s="260">
        <v>28139</v>
      </c>
      <c r="HI18" s="260">
        <v>-230592</v>
      </c>
      <c r="HJ18" s="260">
        <v>8646833</v>
      </c>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c r="IY18" s="282"/>
      <c r="IZ18" s="282"/>
      <c r="JA18" s="282"/>
      <c r="JB18" s="282"/>
    </row>
    <row r="19" spans="1:262">
      <c r="A19" s="457" t="s">
        <v>1047</v>
      </c>
      <c r="B19" s="11"/>
      <c r="C19" s="720">
        <f>'[2]1_1  trzy m-ce'!$J$38</f>
        <v>65771</v>
      </c>
      <c r="D19" s="720">
        <f>'[2]1_1  trzy m-ce'!$J$53</f>
        <v>-2979</v>
      </c>
      <c r="E19" s="720">
        <f>'[2]1_1  trzy m-ce'!$J$50</f>
        <v>-34472</v>
      </c>
      <c r="F19" s="720">
        <f t="shared" si="3"/>
        <v>2758401</v>
      </c>
      <c r="G19" s="11"/>
      <c r="H19" s="720">
        <f>'[2]1_1 '!$J$48</f>
        <v>416279</v>
      </c>
      <c r="I19" s="720">
        <f>'[2]1_1 '!$J$73</f>
        <v>136614</v>
      </c>
      <c r="J19" s="720">
        <f>'[2]1_1 '!$J$70</f>
        <v>43064</v>
      </c>
      <c r="K19" s="720">
        <f>'[2]1_1 '!$J$64</f>
        <v>2758401</v>
      </c>
      <c r="L19" s="11"/>
      <c r="M19" s="715">
        <f t="shared" si="4"/>
        <v>124815</v>
      </c>
      <c r="N19" s="716">
        <f t="shared" si="4"/>
        <v>31596</v>
      </c>
      <c r="O19" s="715">
        <f t="shared" si="4"/>
        <v>21</v>
      </c>
      <c r="P19" s="715">
        <f>'[3]1_1 '!$J$63</f>
        <v>2758401</v>
      </c>
      <c r="Q19" s="11"/>
      <c r="R19" s="715">
        <f>'[3]1_1 '!$J$47</f>
        <v>350508</v>
      </c>
      <c r="S19" s="716">
        <f>'[3]1_1 '!$J$72</f>
        <v>139593</v>
      </c>
      <c r="T19" s="715">
        <f>'[3]1_1 '!$J$69</f>
        <v>77536</v>
      </c>
      <c r="U19" s="715">
        <f>'[3]1_1 '!$J$63</f>
        <v>2758401</v>
      </c>
      <c r="V19" s="11"/>
      <c r="W19" s="715">
        <f>'[3]1_1  trzy m-ce'!$J$106</f>
        <v>225693</v>
      </c>
      <c r="X19" s="716">
        <f>'[3]1_1  trzy m-ce'!$J$131</f>
        <v>107997</v>
      </c>
      <c r="Y19" s="715">
        <f>'[3]1_1  trzy m-ce'!$J$128</f>
        <v>77515</v>
      </c>
      <c r="Z19" s="715"/>
      <c r="AA19" s="5"/>
      <c r="AB19" s="520"/>
      <c r="AC19" s="521"/>
      <c r="AD19" s="520"/>
      <c r="AE19" s="520"/>
      <c r="AG19" s="520"/>
      <c r="AH19" s="521"/>
      <c r="AI19" s="520"/>
      <c r="AJ19" s="520"/>
      <c r="AL19" s="520"/>
      <c r="AM19" s="521"/>
      <c r="AN19" s="520"/>
      <c r="AO19" s="520"/>
      <c r="AQ19" s="520"/>
      <c r="AR19" s="521"/>
      <c r="AS19" s="520"/>
      <c r="AT19" s="520"/>
      <c r="AW19" s="520"/>
      <c r="AX19" s="521"/>
      <c r="AY19" s="520"/>
      <c r="AZ19" s="520"/>
      <c r="BB19" s="520"/>
      <c r="BC19" s="521"/>
      <c r="BD19" s="520"/>
      <c r="BE19" s="520"/>
      <c r="BG19" s="520"/>
      <c r="BH19" s="521"/>
      <c r="BI19" s="520"/>
      <c r="BJ19" s="520"/>
      <c r="BL19" s="520"/>
      <c r="BM19" s="521"/>
      <c r="BN19" s="520"/>
      <c r="BO19" s="520"/>
      <c r="BQ19" s="516"/>
      <c r="BR19" s="517"/>
      <c r="BS19" s="516"/>
      <c r="BT19" s="516"/>
      <c r="BV19" s="520"/>
      <c r="BW19" s="521"/>
      <c r="BX19" s="520"/>
      <c r="BY19" s="520"/>
      <c r="CA19" s="520"/>
      <c r="CB19" s="521"/>
      <c r="CC19" s="520"/>
      <c r="CD19" s="520"/>
      <c r="CF19" s="287"/>
      <c r="CG19" s="290"/>
      <c r="CH19" s="287"/>
      <c r="CI19" s="287"/>
      <c r="CK19" s="287"/>
      <c r="CL19" s="290"/>
      <c r="CM19" s="287"/>
      <c r="CN19" s="287"/>
      <c r="CO19" s="11"/>
      <c r="CP19" s="287"/>
      <c r="CQ19" s="290"/>
      <c r="CR19" s="287"/>
      <c r="CS19" s="287"/>
      <c r="CT19" s="11"/>
      <c r="CU19" s="287"/>
      <c r="CV19" s="287"/>
      <c r="CW19" s="287"/>
      <c r="CX19" s="287"/>
      <c r="CY19" s="11"/>
      <c r="CZ19" s="287"/>
      <c r="DA19" s="290"/>
      <c r="DB19" s="287"/>
      <c r="DC19" s="287"/>
      <c r="DD19" s="261"/>
      <c r="DE19" s="287"/>
      <c r="DF19" s="287"/>
      <c r="DG19" s="287"/>
      <c r="DH19" s="287"/>
      <c r="DI19" s="287"/>
      <c r="DJ19" s="287"/>
      <c r="DK19" s="287"/>
      <c r="DL19" s="287"/>
      <c r="DM19" s="287"/>
      <c r="DN19" s="261"/>
      <c r="DO19" s="287"/>
      <c r="DP19" s="287"/>
      <c r="DQ19" s="287"/>
      <c r="DR19" s="287"/>
      <c r="DS19" s="261"/>
      <c r="DT19" s="287"/>
      <c r="DU19" s="287"/>
      <c r="DV19" s="287"/>
      <c r="DW19" s="287"/>
      <c r="DX19" s="261"/>
      <c r="DY19" s="287"/>
      <c r="DZ19" s="287"/>
      <c r="EA19" s="287"/>
      <c r="EB19" s="287"/>
      <c r="EC19" s="261"/>
      <c r="ED19" s="287"/>
      <c r="EE19" s="287"/>
      <c r="EF19" s="287"/>
      <c r="EG19" s="287"/>
      <c r="EH19" s="261"/>
      <c r="EI19" s="287"/>
      <c r="EJ19" s="287"/>
      <c r="EK19" s="287"/>
      <c r="EL19" s="287"/>
      <c r="EM19" s="261"/>
      <c r="EN19" s="287"/>
      <c r="EO19" s="287"/>
      <c r="EP19" s="287"/>
      <c r="EQ19" s="287"/>
      <c r="ER19" s="261"/>
      <c r="ES19" s="287"/>
      <c r="ET19" s="287"/>
      <c r="EU19" s="287"/>
      <c r="EV19" s="287"/>
      <c r="EW19" s="261"/>
      <c r="EX19" s="287"/>
      <c r="EY19" s="287"/>
      <c r="EZ19" s="287"/>
      <c r="FA19" s="287"/>
      <c r="FB19" s="261"/>
      <c r="FC19" s="287"/>
      <c r="FD19" s="287"/>
      <c r="FE19" s="287"/>
      <c r="FF19" s="287"/>
      <c r="FG19" s="261"/>
      <c r="FH19" s="287"/>
      <c r="FI19" s="287"/>
      <c r="FJ19" s="287"/>
      <c r="FK19" s="287"/>
      <c r="FL19" s="261"/>
      <c r="FM19" s="287"/>
      <c r="FN19" s="287"/>
      <c r="FO19" s="287"/>
      <c r="FP19" s="287"/>
      <c r="FQ19" s="267"/>
      <c r="FR19" s="287"/>
      <c r="FS19" s="287"/>
      <c r="FT19" s="287"/>
      <c r="FU19" s="287"/>
      <c r="FV19" s="267"/>
      <c r="FW19" s="287"/>
      <c r="FX19" s="287"/>
      <c r="FY19" s="287"/>
      <c r="FZ19" s="287"/>
      <c r="GA19" s="261"/>
      <c r="GB19" s="287"/>
      <c r="GC19" s="287"/>
      <c r="GD19" s="287"/>
      <c r="GE19" s="287"/>
      <c r="GF19" s="261"/>
      <c r="GG19" s="287"/>
      <c r="GH19" s="287"/>
      <c r="GI19" s="287"/>
      <c r="GJ19" s="287"/>
      <c r="GK19" s="261"/>
      <c r="GL19" s="287"/>
      <c r="GM19" s="287"/>
      <c r="GN19" s="287"/>
      <c r="GO19" s="287"/>
      <c r="GP19" s="261"/>
      <c r="GQ19" s="287"/>
      <c r="GR19" s="287"/>
      <c r="GS19" s="287"/>
      <c r="GT19" s="287"/>
      <c r="GU19" s="261"/>
      <c r="GV19" s="267" t="s">
        <v>170</v>
      </c>
      <c r="GW19" s="260">
        <v>204495</v>
      </c>
      <c r="GX19" s="260">
        <v>135563</v>
      </c>
      <c r="GY19" s="260">
        <v>92978</v>
      </c>
      <c r="GZ19" s="286">
        <v>1944940</v>
      </c>
      <c r="HA19" s="261"/>
      <c r="HB19" s="260">
        <v>128900</v>
      </c>
      <c r="HC19" s="260">
        <v>83842</v>
      </c>
      <c r="HD19" s="260">
        <v>56875</v>
      </c>
      <c r="HE19" s="286">
        <v>1944940</v>
      </c>
      <c r="HF19" s="261"/>
      <c r="HG19" s="260">
        <v>92455</v>
      </c>
      <c r="HH19" s="260">
        <v>62060</v>
      </c>
      <c r="HI19" s="260">
        <v>43969</v>
      </c>
      <c r="HJ19" s="286">
        <v>1944940</v>
      </c>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61"/>
      <c r="IW19" s="261"/>
      <c r="IX19" s="261"/>
      <c r="IY19" s="261"/>
      <c r="IZ19" s="261"/>
      <c r="JA19" s="261"/>
      <c r="JB19" s="261"/>
    </row>
    <row r="20" spans="1:262">
      <c r="B20" s="11"/>
      <c r="G20" s="11"/>
      <c r="L20" s="11"/>
      <c r="Q20" s="11"/>
      <c r="V20" s="11"/>
      <c r="AA20" s="11"/>
      <c r="CO20" s="11"/>
      <c r="CT20" s="11"/>
      <c r="CU20" s="261"/>
      <c r="CV20" s="261"/>
      <c r="CW20" s="261"/>
      <c r="CX20" s="261"/>
      <c r="CY20" s="1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7" t="s">
        <v>171</v>
      </c>
      <c r="GW20" s="260">
        <v>1337722</v>
      </c>
      <c r="GX20" s="260">
        <v>235453</v>
      </c>
      <c r="GY20" s="260">
        <v>110909</v>
      </c>
      <c r="GZ20" s="260">
        <v>2169616</v>
      </c>
      <c r="HA20" s="261"/>
      <c r="HB20" s="260">
        <v>925675</v>
      </c>
      <c r="HC20" s="260">
        <v>164893</v>
      </c>
      <c r="HD20" s="260">
        <v>76101</v>
      </c>
      <c r="HE20" s="260">
        <v>2169616</v>
      </c>
      <c r="HF20" s="261"/>
      <c r="HG20" s="260">
        <v>716398</v>
      </c>
      <c r="HH20" s="260">
        <v>132718</v>
      </c>
      <c r="HI20" s="260">
        <v>74944</v>
      </c>
      <c r="HJ20" s="260">
        <v>2169616</v>
      </c>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61"/>
      <c r="IW20" s="261"/>
      <c r="IX20" s="261"/>
      <c r="IY20" s="261"/>
      <c r="IZ20" s="261"/>
      <c r="JA20" s="261"/>
      <c r="JB20" s="261"/>
    </row>
    <row r="21" spans="1:262">
      <c r="B21" s="11"/>
      <c r="G21" s="11"/>
      <c r="L21" s="11"/>
      <c r="Q21" s="11"/>
      <c r="V21" s="11"/>
      <c r="AA21" s="11"/>
      <c r="CO21" s="11"/>
      <c r="CT21" s="11"/>
      <c r="CU21" s="261"/>
      <c r="CV21" s="261"/>
      <c r="CW21" s="261"/>
      <c r="CX21" s="261"/>
      <c r="CY21" s="1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1"/>
      <c r="GM21" s="261"/>
      <c r="GN21" s="261"/>
      <c r="GO21" s="261"/>
      <c r="GP21" s="261"/>
      <c r="GQ21" s="261"/>
      <c r="GR21" s="261"/>
      <c r="GS21" s="261"/>
      <c r="GT21" s="261"/>
      <c r="GU21" s="261"/>
      <c r="GV21" s="267" t="s">
        <v>172</v>
      </c>
      <c r="GW21" s="260">
        <v>5997470</v>
      </c>
      <c r="GX21" s="260">
        <v>2208381</v>
      </c>
      <c r="GY21" s="260">
        <v>1295639</v>
      </c>
      <c r="GZ21" s="286">
        <v>14002290</v>
      </c>
      <c r="HA21" s="261"/>
      <c r="HB21" s="260">
        <v>4451191</v>
      </c>
      <c r="HC21" s="260">
        <v>1700695</v>
      </c>
      <c r="HD21" s="260">
        <v>1024329</v>
      </c>
      <c r="HE21" s="286">
        <v>14002290</v>
      </c>
      <c r="HF21" s="261"/>
      <c r="HG21" s="260">
        <v>3010804</v>
      </c>
      <c r="HH21" s="260">
        <v>1104102</v>
      </c>
      <c r="HI21" s="260">
        <v>656155</v>
      </c>
      <c r="HJ21" s="286">
        <v>14002290</v>
      </c>
      <c r="HK21" s="261"/>
      <c r="HL21" s="261"/>
      <c r="HM21" s="261"/>
      <c r="HN21" s="261"/>
      <c r="HO21" s="261"/>
      <c r="HP21" s="261"/>
      <c r="HQ21" s="261"/>
      <c r="HR21" s="261"/>
      <c r="HS21" s="261"/>
      <c r="HT21" s="261"/>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c r="IS21" s="261"/>
      <c r="IT21" s="261"/>
      <c r="IU21" s="261"/>
      <c r="IV21" s="261"/>
      <c r="IW21" s="261"/>
      <c r="IX21" s="261"/>
      <c r="IY21" s="261"/>
      <c r="IZ21" s="261"/>
      <c r="JA21" s="261"/>
      <c r="JB21" s="261"/>
    </row>
    <row r="22" spans="1:262">
      <c r="B22" s="11"/>
      <c r="G22" s="11"/>
      <c r="L22" s="11"/>
      <c r="Q22" s="11"/>
      <c r="V22" s="11"/>
      <c r="AA22" s="11"/>
      <c r="CO22" s="11"/>
      <c r="CT22" s="11"/>
      <c r="CU22" s="261"/>
      <c r="CV22" s="261"/>
      <c r="CW22" s="261"/>
      <c r="CX22" s="261"/>
      <c r="CY22" s="1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7" t="s">
        <v>173</v>
      </c>
      <c r="GW22" s="260">
        <v>18017593</v>
      </c>
      <c r="GX22" s="260">
        <v>899208</v>
      </c>
      <c r="GY22" s="260">
        <v>864579</v>
      </c>
      <c r="GZ22" s="286">
        <v>3111539</v>
      </c>
      <c r="HA22" s="261"/>
      <c r="HB22" s="260">
        <v>13301459</v>
      </c>
      <c r="HC22" s="260">
        <v>747154</v>
      </c>
      <c r="HD22" s="260">
        <v>721007</v>
      </c>
      <c r="HE22" s="286">
        <v>3111539</v>
      </c>
      <c r="HF22" s="261"/>
      <c r="HG22" s="260">
        <v>8993554</v>
      </c>
      <c r="HH22" s="260">
        <v>595731</v>
      </c>
      <c r="HI22" s="260">
        <v>578520</v>
      </c>
      <c r="HJ22" s="286">
        <v>3111539</v>
      </c>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61"/>
      <c r="IW22" s="261"/>
      <c r="IX22" s="261"/>
      <c r="IY22" s="261"/>
      <c r="IZ22" s="261"/>
      <c r="JA22" s="261"/>
      <c r="JB22" s="261"/>
    </row>
    <row r="23" spans="1:262">
      <c r="B23" s="11"/>
      <c r="G23" s="11"/>
      <c r="L23" s="11"/>
      <c r="Q23" s="11"/>
      <c r="V23" s="11"/>
      <c r="AA23" s="11"/>
      <c r="CO23" s="11"/>
      <c r="CT23" s="11"/>
      <c r="CU23" s="261"/>
      <c r="CV23" s="261"/>
      <c r="CW23" s="261"/>
      <c r="CX23" s="261"/>
      <c r="CY23" s="1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7" t="s">
        <v>174</v>
      </c>
      <c r="GW23" s="260">
        <v>492583</v>
      </c>
      <c r="GX23" s="260">
        <v>45283</v>
      </c>
      <c r="GY23" s="260">
        <v>26837</v>
      </c>
      <c r="GZ23" s="260">
        <v>183519</v>
      </c>
      <c r="HA23" s="261"/>
      <c r="HB23" s="260">
        <v>374979</v>
      </c>
      <c r="HC23" s="260">
        <v>71552</v>
      </c>
      <c r="HD23" s="260">
        <v>59678</v>
      </c>
      <c r="HE23" s="260">
        <v>183519</v>
      </c>
      <c r="HF23" s="261"/>
      <c r="HG23" s="260">
        <v>235207</v>
      </c>
      <c r="HH23" s="260">
        <v>33659</v>
      </c>
      <c r="HI23" s="260">
        <v>26904</v>
      </c>
      <c r="HJ23" s="260">
        <v>183519</v>
      </c>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c r="IS23" s="261"/>
      <c r="IT23" s="261"/>
      <c r="IU23" s="261"/>
      <c r="IV23" s="261"/>
      <c r="IW23" s="261"/>
      <c r="IX23" s="261"/>
      <c r="IY23" s="261"/>
      <c r="IZ23" s="261"/>
      <c r="JA23" s="261"/>
      <c r="JB23" s="261"/>
    </row>
    <row r="24" spans="1:262">
      <c r="B24" s="11"/>
      <c r="G24" s="11"/>
      <c r="L24" s="11"/>
      <c r="Q24" s="11"/>
      <c r="V24" s="11"/>
      <c r="AA24" s="11"/>
      <c r="CO24" s="11"/>
      <c r="CT24" s="11"/>
      <c r="CU24" s="261"/>
      <c r="CV24" s="261"/>
      <c r="CW24" s="261"/>
      <c r="CX24" s="261"/>
      <c r="CY24" s="1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77" t="s">
        <v>167</v>
      </c>
      <c r="GW24" s="274">
        <v>310212</v>
      </c>
      <c r="GX24" s="274">
        <v>17485</v>
      </c>
      <c r="GY24" s="274">
        <v>10816</v>
      </c>
      <c r="GZ24" s="274">
        <v>170774</v>
      </c>
      <c r="HA24" s="261"/>
      <c r="HB24" s="274">
        <v>233119</v>
      </c>
      <c r="HC24" s="274">
        <v>14099</v>
      </c>
      <c r="HD24" s="274">
        <v>7486</v>
      </c>
      <c r="HE24" s="274">
        <v>170774</v>
      </c>
      <c r="HF24" s="261"/>
      <c r="HG24" s="274">
        <v>165982</v>
      </c>
      <c r="HH24" s="274">
        <v>6191</v>
      </c>
      <c r="HI24" s="274">
        <v>1763</v>
      </c>
      <c r="HJ24" s="274">
        <v>170774</v>
      </c>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c r="IS24" s="261"/>
      <c r="IT24" s="261"/>
      <c r="IU24" s="261"/>
      <c r="IV24" s="261"/>
      <c r="IW24" s="261"/>
      <c r="IX24" s="261"/>
      <c r="IY24" s="261"/>
      <c r="IZ24" s="261"/>
      <c r="JA24" s="261"/>
      <c r="JB24" s="261"/>
    </row>
    <row r="25" spans="1:262">
      <c r="B25" s="11"/>
      <c r="G25" s="11"/>
      <c r="L25" s="11"/>
      <c r="Q25" s="11"/>
      <c r="V25" s="11"/>
      <c r="AA25" s="11"/>
      <c r="CO25" s="11"/>
      <c r="CT25" s="11"/>
      <c r="CU25" s="261"/>
      <c r="CV25" s="261"/>
      <c r="CW25" s="261"/>
      <c r="CX25" s="261"/>
      <c r="CY25" s="1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row>
    <row r="26" spans="1:262">
      <c r="B26" s="11"/>
      <c r="G26" s="11"/>
      <c r="L26" s="11"/>
      <c r="Q26" s="11"/>
      <c r="V26" s="11"/>
      <c r="AA26" s="11"/>
      <c r="CO26" s="11"/>
      <c r="CT26" s="11"/>
      <c r="CU26" s="261"/>
      <c r="CV26" s="261"/>
      <c r="CW26" s="261"/>
      <c r="CX26" s="261"/>
      <c r="CY26" s="1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c r="IW26" s="261"/>
      <c r="IX26" s="261"/>
      <c r="IY26" s="261"/>
      <c r="IZ26" s="261"/>
      <c r="JA26" s="261"/>
      <c r="JB26" s="261"/>
    </row>
    <row r="27" spans="1:262">
      <c r="B27" s="11"/>
      <c r="G27" s="11"/>
      <c r="L27" s="11"/>
      <c r="Q27" s="11"/>
      <c r="V27" s="11"/>
      <c r="AA27" s="11"/>
      <c r="CO27" s="11"/>
      <c r="CT27" s="11"/>
      <c r="CU27" s="261"/>
      <c r="CV27" s="261"/>
      <c r="CW27" s="261"/>
      <c r="CX27" s="261"/>
      <c r="CY27" s="1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261"/>
      <c r="IW27" s="261"/>
      <c r="IX27" s="261"/>
      <c r="IY27" s="261"/>
      <c r="IZ27" s="261"/>
      <c r="JA27" s="261"/>
      <c r="JB27" s="261"/>
    </row>
    <row r="28" spans="1:262" ht="51">
      <c r="B28" s="11"/>
      <c r="G28" s="11"/>
      <c r="L28" s="11"/>
      <c r="Q28" s="11"/>
      <c r="V28" s="11"/>
      <c r="AA28" s="11"/>
      <c r="CO28" s="11"/>
      <c r="CT28" s="11"/>
      <c r="CU28" s="261"/>
      <c r="CV28" s="261"/>
      <c r="CW28" s="261"/>
      <c r="CX28" s="261"/>
      <c r="CY28" s="1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84" t="s">
        <v>471</v>
      </c>
      <c r="GW28" s="264" t="s">
        <v>269</v>
      </c>
      <c r="GX28" s="264" t="s">
        <v>180</v>
      </c>
      <c r="GY28" s="264" t="s">
        <v>181</v>
      </c>
      <c r="GZ28" s="264" t="s">
        <v>266</v>
      </c>
      <c r="HA28" s="261"/>
      <c r="HB28" s="264" t="s">
        <v>274</v>
      </c>
      <c r="HC28" s="264" t="s">
        <v>275</v>
      </c>
      <c r="HD28" s="264" t="s">
        <v>276</v>
      </c>
      <c r="HE28" s="264" t="s">
        <v>278</v>
      </c>
      <c r="HF28" s="261"/>
      <c r="HG28" s="264" t="s">
        <v>280</v>
      </c>
      <c r="HH28" s="264" t="s">
        <v>186</v>
      </c>
      <c r="HI28" s="264" t="s">
        <v>187</v>
      </c>
      <c r="HJ28" s="264" t="s">
        <v>283</v>
      </c>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row>
    <row r="29" spans="1:262">
      <c r="B29" s="11"/>
      <c r="G29" s="11"/>
      <c r="L29" s="11"/>
      <c r="Q29" s="11"/>
      <c r="V29" s="11"/>
      <c r="AA29" s="11"/>
      <c r="CO29" s="11"/>
      <c r="CT29" s="11"/>
      <c r="CU29" s="261"/>
      <c r="CV29" s="261"/>
      <c r="CW29" s="261"/>
      <c r="CX29" s="261"/>
      <c r="CY29" s="1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8" t="s">
        <v>168</v>
      </c>
      <c r="GW29" s="266">
        <v>323181</v>
      </c>
      <c r="GX29" s="266">
        <v>14932</v>
      </c>
      <c r="GY29" s="266">
        <v>-12176</v>
      </c>
      <c r="GZ29" s="266">
        <v>1742510</v>
      </c>
      <c r="HA29" s="261"/>
      <c r="HB29" s="266">
        <v>341431</v>
      </c>
      <c r="HC29" s="266">
        <v>55306</v>
      </c>
      <c r="HD29" s="266">
        <v>29132</v>
      </c>
      <c r="HE29" s="266">
        <v>1666780</v>
      </c>
      <c r="HF29" s="261"/>
      <c r="HG29" s="266">
        <v>281247</v>
      </c>
      <c r="HH29" s="266">
        <v>8471</v>
      </c>
      <c r="HI29" s="266">
        <v>-16826</v>
      </c>
      <c r="HJ29" s="266">
        <v>1640587</v>
      </c>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row>
    <row r="30" spans="1:262">
      <c r="B30" s="11"/>
      <c r="G30" s="11"/>
      <c r="L30" s="11"/>
      <c r="Q30" s="11"/>
      <c r="V30" s="11"/>
      <c r="AA30" s="11"/>
      <c r="CO30" s="11"/>
      <c r="CT30" s="11"/>
      <c r="CU30" s="261"/>
      <c r="CV30" s="261"/>
      <c r="CW30" s="261"/>
      <c r="CX30" s="261"/>
      <c r="CY30" s="1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7" t="s">
        <v>169</v>
      </c>
      <c r="GW30" s="260">
        <v>913384</v>
      </c>
      <c r="GX30" s="260">
        <v>51694</v>
      </c>
      <c r="GY30" s="260">
        <v>-34993</v>
      </c>
      <c r="GZ30" s="286">
        <v>8393127</v>
      </c>
      <c r="HA30" s="261"/>
      <c r="HB30" s="260">
        <v>832114</v>
      </c>
      <c r="HC30" s="260">
        <v>73153</v>
      </c>
      <c r="HD30" s="260">
        <v>-43546</v>
      </c>
      <c r="HE30" s="286">
        <v>7636136</v>
      </c>
      <c r="HF30" s="261"/>
      <c r="HG30" s="260">
        <v>716925</v>
      </c>
      <c r="HH30" s="260">
        <v>59507</v>
      </c>
      <c r="HI30" s="260">
        <v>-58572</v>
      </c>
      <c r="HJ30" s="286">
        <v>7741435</v>
      </c>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row>
    <row r="31" spans="1:262">
      <c r="B31" s="11"/>
      <c r="G31" s="11"/>
      <c r="L31" s="11"/>
      <c r="Q31" s="11"/>
      <c r="V31" s="11"/>
      <c r="AA31" s="11"/>
      <c r="CO31" s="11"/>
      <c r="CT31" s="11"/>
      <c r="CU31" s="261"/>
      <c r="CV31" s="261"/>
      <c r="CW31" s="261"/>
      <c r="CX31" s="261"/>
      <c r="CY31" s="1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7" t="s">
        <v>170</v>
      </c>
      <c r="GW31" s="260">
        <v>65019</v>
      </c>
      <c r="GX31" s="260">
        <v>37748</v>
      </c>
      <c r="GY31" s="260">
        <v>20234</v>
      </c>
      <c r="GZ31" s="286">
        <v>1985920</v>
      </c>
      <c r="HA31" s="261"/>
      <c r="HB31" s="260">
        <v>71079</v>
      </c>
      <c r="HC31" s="260">
        <v>45702</v>
      </c>
      <c r="HD31" s="260">
        <v>25694</v>
      </c>
      <c r="HE31" s="286">
        <v>1929270</v>
      </c>
      <c r="HF31" s="261"/>
      <c r="HG31" s="260">
        <v>64784</v>
      </c>
      <c r="HH31" s="260">
        <v>40730</v>
      </c>
      <c r="HI31" s="260">
        <v>20707</v>
      </c>
      <c r="HJ31" s="286">
        <v>1929486</v>
      </c>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row>
    <row r="32" spans="1:262">
      <c r="B32" s="11"/>
      <c r="G32" s="11"/>
      <c r="L32" s="11"/>
      <c r="Q32" s="11"/>
      <c r="V32" s="11"/>
      <c r="AA32" s="11"/>
      <c r="CO32" s="11"/>
      <c r="CT32" s="11"/>
      <c r="CU32" s="261"/>
      <c r="CV32" s="261"/>
      <c r="CW32" s="261"/>
      <c r="CX32" s="261"/>
      <c r="CY32" s="1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7" t="s">
        <v>171</v>
      </c>
      <c r="GW32" s="260">
        <v>388456</v>
      </c>
      <c r="GX32" s="260">
        <v>126605</v>
      </c>
      <c r="GY32" s="260">
        <v>87607</v>
      </c>
      <c r="GZ32" s="260">
        <v>2781001</v>
      </c>
      <c r="HA32" s="261"/>
      <c r="HB32" s="260">
        <v>249121</v>
      </c>
      <c r="HC32" s="260">
        <v>16576</v>
      </c>
      <c r="HD32" s="260">
        <v>-21324</v>
      </c>
      <c r="HE32" s="260">
        <v>3101958</v>
      </c>
      <c r="HF32" s="261"/>
      <c r="HG32" s="260">
        <v>291077</v>
      </c>
      <c r="HH32" s="260">
        <v>36257</v>
      </c>
      <c r="HI32" s="260">
        <v>-325</v>
      </c>
      <c r="HJ32" s="260">
        <v>2962505</v>
      </c>
      <c r="HK32" s="261"/>
      <c r="HL32" s="261"/>
      <c r="HM32" s="261"/>
      <c r="HN32" s="261"/>
      <c r="HO32" s="261"/>
      <c r="HP32" s="261"/>
      <c r="HQ32" s="261"/>
      <c r="HR32" s="261"/>
      <c r="HS32" s="261"/>
      <c r="HT32" s="261"/>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c r="IS32" s="261"/>
      <c r="IT32" s="261"/>
      <c r="IU32" s="261"/>
      <c r="IV32" s="261"/>
      <c r="IW32" s="261"/>
      <c r="IX32" s="261"/>
      <c r="IY32" s="261"/>
      <c r="IZ32" s="261"/>
      <c r="JA32" s="261"/>
      <c r="JB32" s="261"/>
    </row>
    <row r="33" spans="2:262">
      <c r="B33" s="11"/>
      <c r="G33" s="11"/>
      <c r="L33" s="11"/>
      <c r="Q33" s="11"/>
      <c r="V33" s="11"/>
      <c r="AA33" s="11"/>
      <c r="CO33" s="11"/>
      <c r="CT33" s="11"/>
      <c r="CU33" s="261"/>
      <c r="CV33" s="261"/>
      <c r="CW33" s="261"/>
      <c r="CX33" s="261"/>
      <c r="CY33" s="1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1"/>
      <c r="GM33" s="261"/>
      <c r="GN33" s="261"/>
      <c r="GO33" s="261"/>
      <c r="GP33" s="261"/>
      <c r="GQ33" s="261"/>
      <c r="GR33" s="261"/>
      <c r="GS33" s="261"/>
      <c r="GT33" s="261"/>
      <c r="GU33" s="261"/>
      <c r="GV33" s="267" t="s">
        <v>172</v>
      </c>
      <c r="GW33" s="260">
        <v>1545835</v>
      </c>
      <c r="GX33" s="260">
        <v>379296</v>
      </c>
      <c r="GY33" s="260">
        <v>138507</v>
      </c>
      <c r="GZ33" s="286">
        <v>15012125</v>
      </c>
      <c r="HA33" s="261"/>
      <c r="HB33" s="260">
        <v>1479860</v>
      </c>
      <c r="HC33" s="260">
        <v>608152</v>
      </c>
      <c r="HD33" s="260">
        <v>370825</v>
      </c>
      <c r="HE33" s="286">
        <v>14581007</v>
      </c>
      <c r="HF33" s="261"/>
      <c r="HG33" s="260">
        <v>1490614</v>
      </c>
      <c r="HH33" s="260">
        <v>612000</v>
      </c>
      <c r="HI33" s="260">
        <v>376007</v>
      </c>
      <c r="HJ33" s="286">
        <v>14377042</v>
      </c>
      <c r="HK33" s="261"/>
      <c r="HL33" s="261"/>
      <c r="HM33" s="261"/>
      <c r="HN33" s="261"/>
      <c r="HO33" s="261"/>
      <c r="HP33" s="261"/>
      <c r="HQ33" s="261"/>
      <c r="HR33" s="261"/>
      <c r="HS33" s="261"/>
      <c r="HT33" s="261"/>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c r="IS33" s="261"/>
      <c r="IT33" s="261"/>
      <c r="IU33" s="261"/>
      <c r="IV33" s="261"/>
      <c r="IW33" s="261"/>
      <c r="IX33" s="261"/>
      <c r="IY33" s="261"/>
      <c r="IZ33" s="261"/>
      <c r="JA33" s="261"/>
      <c r="JB33" s="261"/>
    </row>
    <row r="34" spans="2:262">
      <c r="B34" s="11"/>
      <c r="G34" s="11"/>
      <c r="L34" s="11"/>
      <c r="Q34" s="11"/>
      <c r="V34" s="11"/>
      <c r="AA34" s="11"/>
      <c r="CO34" s="11"/>
      <c r="CT34" s="11"/>
      <c r="CU34" s="261"/>
      <c r="CV34" s="261"/>
      <c r="CW34" s="261"/>
      <c r="CX34" s="261"/>
      <c r="CY34" s="1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61"/>
      <c r="GI34" s="261"/>
      <c r="GJ34" s="261"/>
      <c r="GK34" s="261"/>
      <c r="GL34" s="261"/>
      <c r="GM34" s="261"/>
      <c r="GN34" s="261"/>
      <c r="GO34" s="261"/>
      <c r="GP34" s="261"/>
      <c r="GQ34" s="261"/>
      <c r="GR34" s="261"/>
      <c r="GS34" s="261"/>
      <c r="GT34" s="261"/>
      <c r="GU34" s="261"/>
      <c r="GV34" s="267" t="s">
        <v>173</v>
      </c>
      <c r="GW34" s="260">
        <v>4010459</v>
      </c>
      <c r="GX34" s="260">
        <v>106749</v>
      </c>
      <c r="GY34" s="260">
        <v>103508</v>
      </c>
      <c r="GZ34" s="286">
        <v>3715551</v>
      </c>
      <c r="HA34" s="261"/>
      <c r="HB34" s="260">
        <v>3691883</v>
      </c>
      <c r="HC34" s="260">
        <v>109830</v>
      </c>
      <c r="HD34" s="260">
        <v>105291</v>
      </c>
      <c r="HE34" s="286">
        <v>2413083</v>
      </c>
      <c r="HF34" s="261"/>
      <c r="HG34" s="260">
        <v>3479108</v>
      </c>
      <c r="HH34" s="260">
        <v>153290</v>
      </c>
      <c r="HI34" s="260">
        <v>144543</v>
      </c>
      <c r="HJ34" s="286">
        <v>2040729</v>
      </c>
      <c r="HK34" s="261"/>
      <c r="HL34" s="261"/>
      <c r="HM34" s="261"/>
      <c r="HN34" s="261"/>
      <c r="HO34" s="261"/>
      <c r="HP34" s="261"/>
      <c r="HQ34" s="261"/>
      <c r="HR34" s="261"/>
      <c r="HS34" s="261"/>
      <c r="HT34" s="261"/>
      <c r="HU34" s="261"/>
      <c r="HV34" s="261"/>
      <c r="HW34" s="261"/>
      <c r="HX34" s="261"/>
      <c r="HY34" s="261"/>
      <c r="HZ34" s="261"/>
      <c r="IA34" s="261"/>
      <c r="IB34" s="261"/>
      <c r="IC34" s="261"/>
      <c r="ID34" s="261"/>
      <c r="IE34" s="261"/>
      <c r="IF34" s="261"/>
      <c r="IG34" s="261"/>
      <c r="IH34" s="261"/>
      <c r="II34" s="261"/>
      <c r="IJ34" s="261"/>
      <c r="IK34" s="261"/>
      <c r="IL34" s="261"/>
      <c r="IM34" s="261"/>
      <c r="IN34" s="261"/>
      <c r="IO34" s="261"/>
      <c r="IP34" s="261"/>
      <c r="IQ34" s="261"/>
      <c r="IR34" s="261"/>
      <c r="IS34" s="261"/>
      <c r="IT34" s="261"/>
      <c r="IU34" s="261"/>
      <c r="IV34" s="261"/>
      <c r="IW34" s="261"/>
      <c r="IX34" s="261"/>
      <c r="IY34" s="261"/>
      <c r="IZ34" s="261"/>
      <c r="JA34" s="261"/>
      <c r="JB34" s="261"/>
    </row>
    <row r="35" spans="2:262">
      <c r="B35" s="11"/>
      <c r="G35" s="11"/>
      <c r="L35" s="11"/>
      <c r="Q35" s="11"/>
      <c r="V35" s="11"/>
      <c r="AA35" s="11"/>
      <c r="CO35" s="11"/>
      <c r="CT35" s="11"/>
      <c r="CU35" s="261"/>
      <c r="CV35" s="261"/>
      <c r="CW35" s="261"/>
      <c r="CX35" s="261"/>
      <c r="CY35" s="1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1"/>
      <c r="GM35" s="261"/>
      <c r="GN35" s="261"/>
      <c r="GO35" s="261"/>
      <c r="GP35" s="261"/>
      <c r="GQ35" s="261"/>
      <c r="GR35" s="261"/>
      <c r="GS35" s="261"/>
      <c r="GT35" s="261"/>
      <c r="GU35" s="261"/>
      <c r="GV35" s="267" t="s">
        <v>174</v>
      </c>
      <c r="GW35" s="260">
        <v>153870</v>
      </c>
      <c r="GX35" s="260">
        <v>-2388</v>
      </c>
      <c r="GY35" s="260">
        <v>-15091</v>
      </c>
      <c r="GZ35" s="260">
        <v>267663</v>
      </c>
      <c r="HA35" s="261"/>
      <c r="HB35" s="260">
        <v>155387</v>
      </c>
      <c r="HC35" s="260">
        <v>31201</v>
      </c>
      <c r="HD35" s="260">
        <v>19345</v>
      </c>
      <c r="HE35" s="260">
        <v>230454</v>
      </c>
      <c r="HF35" s="261"/>
      <c r="HG35" s="260">
        <v>138236</v>
      </c>
      <c r="HH35" s="260">
        <v>15822</v>
      </c>
      <c r="HI35" s="260">
        <v>5885</v>
      </c>
      <c r="HJ35" s="260">
        <v>222294</v>
      </c>
      <c r="HK35" s="261"/>
      <c r="HL35" s="261"/>
      <c r="HM35" s="261"/>
      <c r="HN35" s="261"/>
      <c r="HO35" s="261"/>
      <c r="HP35" s="261"/>
      <c r="HQ35" s="261"/>
      <c r="HR35" s="261"/>
      <c r="HS35" s="261"/>
      <c r="HT35" s="261"/>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c r="IS35" s="261"/>
      <c r="IT35" s="261"/>
      <c r="IU35" s="261"/>
      <c r="IV35" s="261"/>
      <c r="IW35" s="261"/>
      <c r="IX35" s="261"/>
      <c r="IY35" s="261"/>
      <c r="IZ35" s="261"/>
      <c r="JA35" s="261"/>
      <c r="JB35" s="261"/>
    </row>
    <row r="36" spans="2:262">
      <c r="B36" s="11"/>
      <c r="G36" s="11"/>
      <c r="L36" s="11"/>
      <c r="Q36" s="11"/>
      <c r="V36" s="11"/>
      <c r="AA36" s="11"/>
      <c r="CO36" s="11"/>
      <c r="CT36" s="11"/>
      <c r="CU36" s="261"/>
      <c r="CV36" s="261"/>
      <c r="CW36" s="261"/>
      <c r="CX36" s="261"/>
      <c r="CY36" s="1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61"/>
      <c r="GI36" s="261"/>
      <c r="GJ36" s="261"/>
      <c r="GK36" s="261"/>
      <c r="GL36" s="261"/>
      <c r="GM36" s="261"/>
      <c r="GN36" s="261"/>
      <c r="GO36" s="261"/>
      <c r="GP36" s="261"/>
      <c r="GQ36" s="261"/>
      <c r="GR36" s="261"/>
      <c r="GS36" s="261"/>
      <c r="GT36" s="261"/>
      <c r="GU36" s="261"/>
      <c r="GV36" s="277" t="s">
        <v>167</v>
      </c>
      <c r="GW36" s="274">
        <v>57229</v>
      </c>
      <c r="GX36" s="274">
        <v>-838</v>
      </c>
      <c r="GY36" s="274">
        <v>-2417</v>
      </c>
      <c r="GZ36" s="274">
        <v>191933</v>
      </c>
      <c r="HA36" s="261"/>
      <c r="HB36" s="274">
        <v>78754</v>
      </c>
      <c r="HC36" s="274">
        <v>11110</v>
      </c>
      <c r="HD36" s="274">
        <v>9389</v>
      </c>
      <c r="HE36" s="274">
        <v>160564</v>
      </c>
      <c r="HF36" s="261"/>
      <c r="HG36" s="274">
        <v>57784</v>
      </c>
      <c r="HH36" s="274">
        <v>6878</v>
      </c>
      <c r="HI36" s="274">
        <v>5166</v>
      </c>
      <c r="HJ36" s="274">
        <v>182892</v>
      </c>
      <c r="HK36" s="261"/>
      <c r="HL36" s="261"/>
      <c r="HM36" s="261"/>
      <c r="HN36" s="261"/>
      <c r="HO36" s="261"/>
      <c r="HP36" s="261"/>
      <c r="HQ36" s="261"/>
      <c r="HR36" s="261"/>
      <c r="HS36" s="261"/>
      <c r="HT36" s="261"/>
      <c r="HU36" s="261"/>
      <c r="HV36" s="261"/>
      <c r="HW36" s="261"/>
      <c r="HX36" s="261"/>
      <c r="HY36" s="261"/>
      <c r="HZ36" s="261"/>
      <c r="IA36" s="261"/>
      <c r="IB36" s="261"/>
      <c r="IC36" s="261"/>
      <c r="ID36" s="261"/>
      <c r="IE36" s="261"/>
      <c r="IF36" s="261"/>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row>
    <row r="37" spans="2:262">
      <c r="B37" s="11"/>
      <c r="G37" s="11"/>
      <c r="L37" s="11"/>
      <c r="Q37" s="11"/>
      <c r="V37" s="11"/>
      <c r="AA37" s="11"/>
      <c r="CO37" s="11"/>
      <c r="CT37" s="11"/>
      <c r="CU37" s="261"/>
      <c r="CV37" s="261"/>
      <c r="CW37" s="261"/>
      <c r="CX37" s="261"/>
      <c r="CY37" s="1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c r="EB37" s="261"/>
      <c r="EC37" s="261"/>
      <c r="ED37" s="261"/>
      <c r="EE37" s="261"/>
      <c r="EF37" s="261"/>
      <c r="EG37" s="261"/>
      <c r="EH37" s="261"/>
      <c r="EI37" s="261"/>
      <c r="EJ37" s="261"/>
      <c r="EK37" s="261"/>
      <c r="EL37" s="261"/>
      <c r="EM37" s="261"/>
      <c r="EN37" s="261"/>
      <c r="EO37" s="261"/>
      <c r="EP37" s="261"/>
      <c r="EQ37" s="261"/>
      <c r="ER37" s="261"/>
      <c r="ES37" s="261"/>
      <c r="ET37" s="261"/>
      <c r="EU37" s="261"/>
      <c r="EV37" s="261"/>
      <c r="EW37" s="261"/>
      <c r="EX37" s="261"/>
      <c r="EY37" s="261"/>
      <c r="EZ37" s="261"/>
      <c r="FA37" s="261"/>
      <c r="FB37" s="261"/>
      <c r="FC37" s="261"/>
      <c r="FD37" s="261"/>
      <c r="FE37" s="261"/>
      <c r="FF37" s="261"/>
      <c r="FG37" s="261"/>
      <c r="FH37" s="261"/>
      <c r="FI37" s="261"/>
      <c r="FJ37" s="261"/>
      <c r="FK37" s="261"/>
      <c r="FL37" s="261"/>
      <c r="FM37" s="261"/>
      <c r="FN37" s="261"/>
      <c r="FO37" s="261"/>
      <c r="FP37" s="261"/>
      <c r="FQ37" s="261"/>
      <c r="FR37" s="261"/>
      <c r="FS37" s="261"/>
      <c r="FT37" s="261"/>
      <c r="FU37" s="261"/>
      <c r="FV37" s="261"/>
      <c r="FW37" s="261"/>
      <c r="FX37" s="261"/>
      <c r="FY37" s="261"/>
      <c r="FZ37" s="261"/>
      <c r="GA37" s="261"/>
      <c r="GB37" s="261"/>
      <c r="GC37" s="261"/>
      <c r="GD37" s="261"/>
      <c r="GE37" s="261"/>
      <c r="GF37" s="261"/>
      <c r="GG37" s="261"/>
      <c r="GH37" s="261"/>
      <c r="GI37" s="261"/>
      <c r="GJ37" s="261"/>
      <c r="GK37" s="261"/>
      <c r="GL37" s="261"/>
      <c r="GM37" s="261"/>
      <c r="GN37" s="261"/>
      <c r="GO37" s="261"/>
      <c r="GP37" s="261"/>
      <c r="GQ37" s="261"/>
      <c r="GR37" s="261"/>
      <c r="GS37" s="261"/>
      <c r="GT37" s="261"/>
      <c r="GU37" s="261"/>
      <c r="GV37" s="261"/>
      <c r="GW37" s="261"/>
      <c r="GX37" s="261"/>
      <c r="GY37" s="261"/>
      <c r="GZ37" s="261"/>
      <c r="HA37" s="261"/>
      <c r="HB37" s="261"/>
      <c r="HC37" s="261"/>
      <c r="HD37" s="261"/>
      <c r="HE37" s="261"/>
      <c r="HF37" s="261"/>
      <c r="HG37" s="261"/>
      <c r="HH37" s="261"/>
      <c r="HI37" s="261"/>
      <c r="HJ37" s="261"/>
      <c r="HK37" s="261"/>
      <c r="HL37" s="261"/>
      <c r="HM37" s="261"/>
      <c r="HN37" s="261"/>
      <c r="HO37" s="261"/>
      <c r="HP37" s="261"/>
      <c r="HQ37" s="261"/>
      <c r="HR37" s="261"/>
      <c r="HS37" s="261"/>
      <c r="HT37" s="261"/>
      <c r="HU37" s="261"/>
      <c r="HV37" s="261"/>
      <c r="HW37" s="261"/>
      <c r="HX37" s="261"/>
      <c r="HY37" s="261"/>
      <c r="HZ37" s="261"/>
      <c r="IA37" s="261"/>
      <c r="IB37" s="261"/>
      <c r="IC37" s="261"/>
      <c r="ID37" s="261"/>
      <c r="IE37" s="261"/>
      <c r="IF37" s="261"/>
      <c r="IG37" s="261"/>
      <c r="IH37" s="261"/>
      <c r="II37" s="261"/>
      <c r="IJ37" s="261"/>
      <c r="IK37" s="261"/>
      <c r="IL37" s="261"/>
      <c r="IM37" s="261"/>
      <c r="IN37" s="261"/>
      <c r="IO37" s="261"/>
      <c r="IP37" s="261"/>
      <c r="IQ37" s="261"/>
      <c r="IR37" s="261"/>
      <c r="IS37" s="261"/>
      <c r="IT37" s="261"/>
      <c r="IU37" s="261"/>
      <c r="IV37" s="261"/>
      <c r="IW37" s="261"/>
      <c r="IX37" s="261"/>
      <c r="IY37" s="261"/>
      <c r="IZ37" s="261"/>
      <c r="JA37" s="261"/>
      <c r="JB37" s="261"/>
    </row>
    <row r="38" spans="2:262">
      <c r="B38" s="11"/>
      <c r="G38" s="11"/>
      <c r="L38" s="11"/>
      <c r="Q38" s="11"/>
      <c r="V38" s="11"/>
      <c r="AA38" s="11"/>
      <c r="CO38" s="11"/>
      <c r="CT38" s="11"/>
      <c r="CU38" s="261"/>
      <c r="CV38" s="261"/>
      <c r="CW38" s="261"/>
      <c r="CX38" s="261"/>
      <c r="CY38" s="1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c r="EB38" s="261"/>
      <c r="EC38" s="261"/>
      <c r="ED38" s="261"/>
      <c r="EE38" s="261"/>
      <c r="EF38" s="261"/>
      <c r="EG38" s="261"/>
      <c r="EH38" s="261"/>
      <c r="EI38" s="261"/>
      <c r="EJ38" s="261"/>
      <c r="EK38" s="261"/>
      <c r="EL38" s="261"/>
      <c r="EM38" s="261"/>
      <c r="EN38" s="261"/>
      <c r="EO38" s="261"/>
      <c r="EP38" s="261"/>
      <c r="EQ38" s="261"/>
      <c r="ER38" s="261"/>
      <c r="ES38" s="261"/>
      <c r="ET38" s="261"/>
      <c r="EU38" s="261"/>
      <c r="EV38" s="261"/>
      <c r="EW38" s="261"/>
      <c r="EX38" s="261"/>
      <c r="EY38" s="261"/>
      <c r="EZ38" s="261"/>
      <c r="FA38" s="261"/>
      <c r="FB38" s="261"/>
      <c r="FC38" s="261"/>
      <c r="FD38" s="261"/>
      <c r="FE38" s="261"/>
      <c r="FF38" s="261"/>
      <c r="FG38" s="261"/>
      <c r="FH38" s="261"/>
      <c r="FI38" s="261"/>
      <c r="FJ38" s="261"/>
      <c r="FK38" s="261"/>
      <c r="FL38" s="261"/>
      <c r="FM38" s="261"/>
      <c r="FN38" s="261"/>
      <c r="FO38" s="261"/>
      <c r="FP38" s="261"/>
      <c r="FQ38" s="261"/>
      <c r="FR38" s="261"/>
      <c r="FS38" s="261"/>
      <c r="FT38" s="261"/>
      <c r="FU38" s="261"/>
      <c r="FV38" s="261"/>
      <c r="FW38" s="261"/>
      <c r="FX38" s="261"/>
      <c r="FY38" s="261"/>
      <c r="FZ38" s="261"/>
      <c r="GA38" s="261"/>
      <c r="GB38" s="261"/>
      <c r="GC38" s="261"/>
      <c r="GD38" s="261"/>
      <c r="GE38" s="261"/>
      <c r="GF38" s="261"/>
      <c r="GG38" s="261"/>
      <c r="GH38" s="261"/>
      <c r="GI38" s="261"/>
      <c r="GJ38" s="261"/>
      <c r="GK38" s="261"/>
      <c r="GL38" s="261"/>
      <c r="GM38" s="261"/>
      <c r="GN38" s="261"/>
      <c r="GO38" s="261"/>
      <c r="GP38" s="261"/>
      <c r="GQ38" s="261"/>
      <c r="GR38" s="261"/>
      <c r="GS38" s="261"/>
      <c r="GT38" s="261"/>
      <c r="GU38" s="261"/>
      <c r="GV38" s="261"/>
      <c r="GW38" s="261"/>
      <c r="GX38" s="261"/>
      <c r="GY38" s="261"/>
      <c r="GZ38" s="261"/>
      <c r="HA38" s="261"/>
      <c r="HB38" s="261"/>
      <c r="HC38" s="261"/>
      <c r="HD38" s="261"/>
      <c r="HE38" s="261"/>
      <c r="HF38" s="261"/>
      <c r="HG38" s="261"/>
      <c r="HH38" s="261"/>
      <c r="HI38" s="261"/>
      <c r="HJ38" s="261"/>
      <c r="HK38" s="261"/>
      <c r="HL38" s="261"/>
      <c r="HM38" s="261"/>
      <c r="HN38" s="261"/>
      <c r="HO38" s="261"/>
      <c r="HP38" s="261"/>
      <c r="HQ38" s="261"/>
      <c r="HR38" s="261"/>
      <c r="HS38" s="261"/>
      <c r="HT38" s="261"/>
      <c r="HU38" s="261"/>
      <c r="HV38" s="261"/>
      <c r="HW38" s="261"/>
      <c r="HX38" s="261"/>
      <c r="HY38" s="261"/>
      <c r="HZ38" s="261"/>
      <c r="IA38" s="261"/>
      <c r="IB38" s="261"/>
      <c r="IC38" s="261"/>
      <c r="ID38" s="261"/>
      <c r="IE38" s="261"/>
      <c r="IF38" s="261"/>
      <c r="IG38" s="261"/>
      <c r="IH38" s="261"/>
      <c r="II38" s="261"/>
      <c r="IJ38" s="261"/>
      <c r="IK38" s="261"/>
      <c r="IL38" s="261"/>
      <c r="IM38" s="261"/>
      <c r="IN38" s="261"/>
      <c r="IO38" s="261"/>
      <c r="IP38" s="261"/>
      <c r="IQ38" s="261"/>
      <c r="IR38" s="261"/>
      <c r="IS38" s="261"/>
      <c r="IT38" s="261"/>
      <c r="IU38" s="261"/>
      <c r="IV38" s="261"/>
      <c r="IW38" s="261"/>
      <c r="IX38" s="261"/>
      <c r="IY38" s="261"/>
      <c r="IZ38" s="261"/>
      <c r="JA38" s="261"/>
      <c r="JB38" s="261"/>
    </row>
    <row r="39" spans="2:262">
      <c r="B39" s="11"/>
      <c r="G39" s="11"/>
      <c r="L39" s="11"/>
      <c r="Q39" s="11"/>
      <c r="V39" s="11"/>
      <c r="AA39" s="11"/>
      <c r="CO39" s="11"/>
      <c r="CT39" s="11"/>
      <c r="CU39" s="261"/>
      <c r="CV39" s="261"/>
      <c r="CW39" s="261"/>
      <c r="CX39" s="261"/>
      <c r="CY39" s="1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c r="EB39" s="261"/>
      <c r="EC39" s="261"/>
      <c r="ED39" s="261"/>
      <c r="EE39" s="261"/>
      <c r="EF39" s="261"/>
      <c r="EG39" s="261"/>
      <c r="EH39" s="261"/>
      <c r="EI39" s="261"/>
      <c r="EJ39" s="261"/>
      <c r="EK39" s="261"/>
      <c r="EL39" s="261"/>
      <c r="EM39" s="261"/>
      <c r="EN39" s="261"/>
      <c r="EO39" s="261"/>
      <c r="EP39" s="261"/>
      <c r="EQ39" s="261"/>
      <c r="ER39" s="261"/>
      <c r="ES39" s="261"/>
      <c r="ET39" s="261"/>
      <c r="EU39" s="261"/>
      <c r="EV39" s="261"/>
      <c r="EW39" s="261"/>
      <c r="EX39" s="261"/>
      <c r="EY39" s="261"/>
      <c r="EZ39" s="261"/>
      <c r="FA39" s="261"/>
      <c r="FB39" s="261"/>
      <c r="FC39" s="261"/>
      <c r="FD39" s="261"/>
      <c r="FE39" s="261"/>
      <c r="FF39" s="261"/>
      <c r="FG39" s="261"/>
      <c r="FH39" s="261"/>
      <c r="FI39" s="261"/>
      <c r="FJ39" s="261"/>
      <c r="FK39" s="261"/>
      <c r="FL39" s="261"/>
      <c r="FM39" s="261"/>
      <c r="FN39" s="261"/>
      <c r="FO39" s="261"/>
      <c r="FP39" s="261"/>
      <c r="FQ39" s="261"/>
      <c r="FR39" s="261"/>
      <c r="FS39" s="261"/>
      <c r="FT39" s="261"/>
      <c r="FU39" s="261"/>
      <c r="FV39" s="261"/>
      <c r="FW39" s="261"/>
      <c r="FX39" s="261"/>
      <c r="FY39" s="261"/>
      <c r="FZ39" s="261"/>
      <c r="GA39" s="261"/>
      <c r="GB39" s="261"/>
      <c r="GC39" s="261"/>
      <c r="GD39" s="261"/>
      <c r="GE39" s="261"/>
      <c r="GF39" s="261"/>
      <c r="GG39" s="261"/>
      <c r="GH39" s="261"/>
      <c r="GI39" s="261"/>
      <c r="GJ39" s="261"/>
      <c r="GK39" s="261"/>
      <c r="GL39" s="261"/>
      <c r="GM39" s="261"/>
      <c r="GN39" s="261"/>
      <c r="GO39" s="261"/>
      <c r="GP39" s="261"/>
      <c r="GQ39" s="261"/>
      <c r="GR39" s="261"/>
      <c r="GS39" s="261"/>
      <c r="GT39" s="261"/>
      <c r="GU39" s="261"/>
      <c r="GV39" s="261"/>
      <c r="GW39" s="261"/>
      <c r="GX39" s="261"/>
      <c r="GY39" s="261"/>
      <c r="GZ39" s="261"/>
      <c r="HA39" s="261"/>
      <c r="HB39" s="261"/>
      <c r="HC39" s="261"/>
      <c r="HD39" s="261"/>
      <c r="HE39" s="261"/>
      <c r="HF39" s="261"/>
      <c r="HG39" s="261"/>
      <c r="HH39" s="261"/>
      <c r="HI39" s="261"/>
      <c r="HJ39" s="261"/>
      <c r="HK39" s="261"/>
      <c r="HL39" s="261"/>
      <c r="HM39" s="261"/>
      <c r="HN39" s="261"/>
      <c r="HO39" s="261"/>
      <c r="HP39" s="261"/>
      <c r="HQ39" s="261"/>
      <c r="HR39" s="261"/>
      <c r="HS39" s="261"/>
      <c r="HT39" s="261"/>
      <c r="HU39" s="261"/>
      <c r="HV39" s="261"/>
      <c r="HW39" s="261"/>
      <c r="HX39" s="261"/>
      <c r="HY39" s="261"/>
      <c r="HZ39" s="261"/>
      <c r="IA39" s="261"/>
      <c r="IB39" s="261"/>
      <c r="IC39" s="261"/>
      <c r="ID39" s="261"/>
      <c r="IE39" s="261"/>
      <c r="IF39" s="261"/>
      <c r="IG39" s="261"/>
      <c r="IH39" s="261"/>
      <c r="II39" s="261"/>
      <c r="IJ39" s="261"/>
      <c r="IK39" s="261"/>
      <c r="IL39" s="261"/>
      <c r="IM39" s="261"/>
      <c r="IN39" s="261"/>
      <c r="IO39" s="261"/>
      <c r="IP39" s="261"/>
      <c r="IQ39" s="261"/>
      <c r="IR39" s="261"/>
      <c r="IS39" s="261"/>
      <c r="IT39" s="261"/>
      <c r="IU39" s="261"/>
      <c r="IV39" s="261"/>
      <c r="IW39" s="261"/>
      <c r="IX39" s="261"/>
      <c r="IY39" s="261"/>
      <c r="IZ39" s="261"/>
      <c r="JA39" s="261"/>
      <c r="JB39" s="261"/>
    </row>
    <row r="40" spans="2:262" ht="51">
      <c r="B40" s="11"/>
      <c r="G40" s="11"/>
      <c r="L40" s="11"/>
      <c r="Q40" s="11"/>
      <c r="V40" s="11"/>
      <c r="AA40" s="11"/>
      <c r="CO40" s="11"/>
      <c r="CT40" s="11"/>
      <c r="CU40" s="261"/>
      <c r="CV40" s="261"/>
      <c r="CW40" s="261"/>
      <c r="CX40" s="261"/>
      <c r="CY40" s="1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c r="EB40" s="261"/>
      <c r="EC40" s="261"/>
      <c r="ED40" s="261"/>
      <c r="EE40" s="261"/>
      <c r="EF40" s="261"/>
      <c r="EG40" s="261"/>
      <c r="EH40" s="261"/>
      <c r="EI40" s="261"/>
      <c r="EJ40" s="261"/>
      <c r="EK40" s="261"/>
      <c r="EL40" s="261"/>
      <c r="EM40" s="261"/>
      <c r="EN40" s="261"/>
      <c r="EO40" s="261"/>
      <c r="EP40" s="261"/>
      <c r="EQ40" s="261"/>
      <c r="ER40" s="261"/>
      <c r="ES40" s="261"/>
      <c r="ET40" s="261"/>
      <c r="EU40" s="261"/>
      <c r="EV40" s="261"/>
      <c r="EW40" s="261"/>
      <c r="EX40" s="261"/>
      <c r="EY40" s="261"/>
      <c r="EZ40" s="261"/>
      <c r="FA40" s="261"/>
      <c r="FB40" s="261"/>
      <c r="FC40" s="261"/>
      <c r="FD40" s="261"/>
      <c r="FE40" s="261"/>
      <c r="FF40" s="261"/>
      <c r="FG40" s="261"/>
      <c r="FH40" s="261"/>
      <c r="FI40" s="261"/>
      <c r="FJ40" s="261"/>
      <c r="FK40" s="261"/>
      <c r="FL40" s="261"/>
      <c r="FM40" s="261"/>
      <c r="FN40" s="261"/>
      <c r="FO40" s="261"/>
      <c r="FP40" s="261"/>
      <c r="FQ40" s="261"/>
      <c r="FR40" s="261"/>
      <c r="FS40" s="261"/>
      <c r="FT40" s="261"/>
      <c r="FU40" s="261"/>
      <c r="FV40" s="261"/>
      <c r="FW40" s="261"/>
      <c r="FX40" s="261"/>
      <c r="FY40" s="261"/>
      <c r="FZ40" s="261"/>
      <c r="GA40" s="261"/>
      <c r="GB40" s="261"/>
      <c r="GC40" s="261"/>
      <c r="GD40" s="261"/>
      <c r="GE40" s="261"/>
      <c r="GF40" s="261"/>
      <c r="GG40" s="261"/>
      <c r="GH40" s="261"/>
      <c r="GI40" s="261"/>
      <c r="GJ40" s="261"/>
      <c r="GK40" s="261"/>
      <c r="GL40" s="261"/>
      <c r="GM40" s="261"/>
      <c r="GN40" s="261"/>
      <c r="GO40" s="261"/>
      <c r="GP40" s="261"/>
      <c r="GQ40" s="261"/>
      <c r="GR40" s="261"/>
      <c r="GS40" s="261"/>
      <c r="GT40" s="261"/>
      <c r="GU40" s="261"/>
      <c r="GV40" s="284" t="s">
        <v>471</v>
      </c>
      <c r="GW40" s="264" t="s">
        <v>270</v>
      </c>
      <c r="GX40" s="264" t="s">
        <v>182</v>
      </c>
      <c r="GY40" s="264" t="s">
        <v>285</v>
      </c>
      <c r="GZ40" s="264" t="s">
        <v>271</v>
      </c>
      <c r="HA40" s="261"/>
      <c r="HB40" s="264" t="s">
        <v>272</v>
      </c>
      <c r="HC40" s="264" t="s">
        <v>273</v>
      </c>
      <c r="HD40" s="264" t="s">
        <v>277</v>
      </c>
      <c r="HE40" s="264" t="s">
        <v>279</v>
      </c>
      <c r="HF40" s="261"/>
      <c r="HG40" s="264" t="s">
        <v>195</v>
      </c>
      <c r="HH40" s="264" t="s">
        <v>193</v>
      </c>
      <c r="HI40" s="264" t="s">
        <v>194</v>
      </c>
      <c r="HJ40" s="264" t="s">
        <v>284</v>
      </c>
      <c r="HK40" s="261"/>
      <c r="HL40" s="261"/>
      <c r="HM40" s="261"/>
      <c r="HN40" s="261"/>
      <c r="HO40" s="261"/>
      <c r="HP40" s="261"/>
      <c r="HQ40" s="261"/>
      <c r="HR40" s="261"/>
      <c r="HS40" s="261"/>
      <c r="HT40" s="261"/>
      <c r="HU40" s="261"/>
      <c r="HV40" s="261"/>
      <c r="HW40" s="261"/>
      <c r="HX40" s="261"/>
      <c r="HY40" s="261"/>
      <c r="HZ40" s="261"/>
      <c r="IA40" s="261"/>
      <c r="IB40" s="261"/>
      <c r="IC40" s="261"/>
      <c r="ID40" s="261"/>
      <c r="IE40" s="261"/>
      <c r="IF40" s="261"/>
      <c r="IG40" s="261"/>
      <c r="IH40" s="261"/>
      <c r="II40" s="261"/>
      <c r="IJ40" s="261"/>
      <c r="IK40" s="261"/>
      <c r="IL40" s="261"/>
      <c r="IM40" s="261"/>
      <c r="IN40" s="261"/>
      <c r="IO40" s="261"/>
      <c r="IP40" s="261"/>
      <c r="IQ40" s="261"/>
      <c r="IR40" s="261"/>
      <c r="IS40" s="261"/>
      <c r="IT40" s="261"/>
      <c r="IU40" s="261"/>
      <c r="IV40" s="261"/>
      <c r="IW40" s="261"/>
      <c r="IX40" s="261"/>
      <c r="IY40" s="261"/>
      <c r="IZ40" s="261"/>
      <c r="JA40" s="261"/>
      <c r="JB40" s="261"/>
    </row>
    <row r="41" spans="2:262">
      <c r="B41" s="11"/>
      <c r="G41" s="11"/>
      <c r="L41" s="11"/>
      <c r="Q41" s="11"/>
      <c r="V41" s="11"/>
      <c r="AA41" s="11"/>
      <c r="CO41" s="11"/>
      <c r="CT41" s="11"/>
      <c r="CU41" s="261"/>
      <c r="CV41" s="261"/>
      <c r="CW41" s="261"/>
      <c r="CX41" s="261"/>
      <c r="CY41" s="1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c r="EB41" s="261"/>
      <c r="EC41" s="261"/>
      <c r="ED41" s="261"/>
      <c r="EE41" s="261"/>
      <c r="EF41" s="261"/>
      <c r="EG41" s="261"/>
      <c r="EH41" s="261"/>
      <c r="EI41" s="261"/>
      <c r="EJ41" s="261"/>
      <c r="EK41" s="261"/>
      <c r="EL41" s="261"/>
      <c r="EM41" s="261"/>
      <c r="EN41" s="261"/>
      <c r="EO41" s="261"/>
      <c r="EP41" s="261"/>
      <c r="EQ41" s="261"/>
      <c r="ER41" s="261"/>
      <c r="ES41" s="261"/>
      <c r="ET41" s="261"/>
      <c r="EU41" s="261"/>
      <c r="EV41" s="261"/>
      <c r="EW41" s="261"/>
      <c r="EX41" s="261"/>
      <c r="EY41" s="261"/>
      <c r="EZ41" s="261"/>
      <c r="FA41" s="261"/>
      <c r="FB41" s="261"/>
      <c r="FC41" s="261"/>
      <c r="FD41" s="261"/>
      <c r="FE41" s="261"/>
      <c r="FF41" s="261"/>
      <c r="FG41" s="261"/>
      <c r="FH41" s="261"/>
      <c r="FI41" s="261"/>
      <c r="FJ41" s="261"/>
      <c r="FK41" s="261"/>
      <c r="FL41" s="261"/>
      <c r="FM41" s="261"/>
      <c r="FN41" s="261"/>
      <c r="FO41" s="261"/>
      <c r="FP41" s="261"/>
      <c r="FQ41" s="261"/>
      <c r="FR41" s="261"/>
      <c r="FS41" s="261"/>
      <c r="FT41" s="261"/>
      <c r="FU41" s="261"/>
      <c r="FV41" s="261"/>
      <c r="FW41" s="261"/>
      <c r="FX41" s="261"/>
      <c r="FY41" s="261"/>
      <c r="FZ41" s="261"/>
      <c r="GA41" s="261"/>
      <c r="GB41" s="261"/>
      <c r="GC41" s="261"/>
      <c r="GD41" s="261"/>
      <c r="GE41" s="261"/>
      <c r="GF41" s="261"/>
      <c r="GG41" s="261"/>
      <c r="GH41" s="261"/>
      <c r="GI41" s="261"/>
      <c r="GJ41" s="261"/>
      <c r="GK41" s="261"/>
      <c r="GL41" s="261"/>
      <c r="GM41" s="261"/>
      <c r="GN41" s="261"/>
      <c r="GO41" s="261"/>
      <c r="GP41" s="261"/>
      <c r="GQ41" s="261"/>
      <c r="GR41" s="261"/>
      <c r="GS41" s="261"/>
      <c r="GT41" s="261"/>
      <c r="GU41" s="261"/>
      <c r="GV41" s="268" t="s">
        <v>168</v>
      </c>
      <c r="GW41" s="266">
        <v>304936</v>
      </c>
      <c r="GX41" s="266">
        <v>-2231</v>
      </c>
      <c r="GY41" s="266">
        <v>-23008</v>
      </c>
      <c r="GZ41" s="266">
        <v>1465831</v>
      </c>
      <c r="HA41" s="261"/>
      <c r="HB41" s="266">
        <v>344248</v>
      </c>
      <c r="HC41" s="266">
        <v>30610</v>
      </c>
      <c r="HD41" s="266">
        <v>4342</v>
      </c>
      <c r="HE41" s="266">
        <v>1465831</v>
      </c>
      <c r="HF41" s="261"/>
      <c r="HG41" s="266">
        <v>375593</v>
      </c>
      <c r="HH41" s="266">
        <v>64483</v>
      </c>
      <c r="HI41" s="266">
        <v>38486</v>
      </c>
      <c r="HJ41" s="266">
        <v>1465831</v>
      </c>
      <c r="HK41" s="261"/>
      <c r="HL41" s="261"/>
      <c r="HM41" s="261"/>
      <c r="HN41" s="261"/>
      <c r="HO41" s="261"/>
      <c r="HP41" s="261"/>
      <c r="HQ41" s="261"/>
      <c r="HR41" s="261"/>
      <c r="HS41" s="261"/>
      <c r="HT41" s="261"/>
      <c r="HU41" s="261"/>
      <c r="HV41" s="261"/>
      <c r="HW41" s="261"/>
      <c r="HX41" s="261"/>
      <c r="HY41" s="261"/>
      <c r="HZ41" s="261"/>
      <c r="IA41" s="261"/>
      <c r="IB41" s="261"/>
      <c r="IC41" s="261"/>
      <c r="ID41" s="261"/>
      <c r="IE41" s="261"/>
      <c r="IF41" s="261"/>
      <c r="IG41" s="261"/>
      <c r="IH41" s="261"/>
      <c r="II41" s="261"/>
      <c r="IJ41" s="261"/>
      <c r="IK41" s="261"/>
      <c r="IL41" s="261"/>
      <c r="IM41" s="261"/>
      <c r="IN41" s="261"/>
      <c r="IO41" s="261"/>
      <c r="IP41" s="261"/>
      <c r="IQ41" s="261"/>
      <c r="IR41" s="261"/>
      <c r="IS41" s="261"/>
      <c r="IT41" s="261"/>
      <c r="IU41" s="261"/>
      <c r="IV41" s="261"/>
      <c r="IW41" s="261"/>
      <c r="IX41" s="261"/>
      <c r="IY41" s="261"/>
      <c r="IZ41" s="261"/>
      <c r="JA41" s="261"/>
      <c r="JB41" s="261"/>
    </row>
    <row r="42" spans="2:262">
      <c r="B42" s="11"/>
      <c r="G42" s="11"/>
      <c r="L42" s="11"/>
      <c r="Q42" s="11"/>
      <c r="V42" s="11"/>
      <c r="AA42" s="11"/>
      <c r="CO42" s="11"/>
      <c r="CT42" s="11"/>
      <c r="CU42" s="261"/>
      <c r="CV42" s="261"/>
      <c r="CW42" s="261"/>
      <c r="CX42" s="261"/>
      <c r="CY42" s="1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c r="EB42" s="261"/>
      <c r="EC42" s="261"/>
      <c r="ED42" s="261"/>
      <c r="EE42" s="261"/>
      <c r="EF42" s="261"/>
      <c r="EG42" s="261"/>
      <c r="EH42" s="261"/>
      <c r="EI42" s="261"/>
      <c r="EJ42" s="261"/>
      <c r="EK42" s="261"/>
      <c r="EL42" s="261"/>
      <c r="EM42" s="261"/>
      <c r="EN42" s="261"/>
      <c r="EO42" s="261"/>
      <c r="EP42" s="261"/>
      <c r="EQ42" s="261"/>
      <c r="ER42" s="261"/>
      <c r="ES42" s="261"/>
      <c r="ET42" s="261"/>
      <c r="EU42" s="261"/>
      <c r="EV42" s="261"/>
      <c r="EW42" s="261"/>
      <c r="EX42" s="261"/>
      <c r="EY42" s="261"/>
      <c r="EZ42" s="261"/>
      <c r="FA42" s="261"/>
      <c r="FB42" s="261"/>
      <c r="FC42" s="261"/>
      <c r="FD42" s="261"/>
      <c r="FE42" s="261"/>
      <c r="FF42" s="261"/>
      <c r="FG42" s="261"/>
      <c r="FH42" s="261"/>
      <c r="FI42" s="261"/>
      <c r="FJ42" s="261"/>
      <c r="FK42" s="261"/>
      <c r="FL42" s="261"/>
      <c r="FM42" s="261"/>
      <c r="FN42" s="261"/>
      <c r="FO42" s="261"/>
      <c r="FP42" s="261"/>
      <c r="FQ42" s="261"/>
      <c r="FR42" s="261"/>
      <c r="FS42" s="261"/>
      <c r="FT42" s="261"/>
      <c r="FU42" s="261"/>
      <c r="FV42" s="261"/>
      <c r="FW42" s="261"/>
      <c r="FX42" s="261"/>
      <c r="FY42" s="261"/>
      <c r="FZ42" s="261"/>
      <c r="GA42" s="261"/>
      <c r="GB42" s="261"/>
      <c r="GC42" s="261"/>
      <c r="GD42" s="261"/>
      <c r="GE42" s="261"/>
      <c r="GF42" s="261"/>
      <c r="GG42" s="261"/>
      <c r="GH42" s="261"/>
      <c r="GI42" s="261"/>
      <c r="GJ42" s="261"/>
      <c r="GK42" s="261"/>
      <c r="GL42" s="261"/>
      <c r="GM42" s="261"/>
      <c r="GN42" s="261"/>
      <c r="GO42" s="261"/>
      <c r="GP42" s="261"/>
      <c r="GQ42" s="261"/>
      <c r="GR42" s="261"/>
      <c r="GS42" s="261"/>
      <c r="GT42" s="261"/>
      <c r="GU42" s="261"/>
      <c r="GV42" s="267" t="s">
        <v>169</v>
      </c>
      <c r="GW42" s="260">
        <v>1234695</v>
      </c>
      <c r="GX42" s="260">
        <v>-88343</v>
      </c>
      <c r="GY42" s="260">
        <v>-204787</v>
      </c>
      <c r="GZ42" s="286">
        <v>8646833</v>
      </c>
      <c r="HA42" s="261"/>
      <c r="HB42" s="260">
        <v>1069434</v>
      </c>
      <c r="HC42" s="260">
        <v>89056</v>
      </c>
      <c r="HD42" s="260">
        <v>-23575</v>
      </c>
      <c r="HE42" s="286">
        <v>8646833</v>
      </c>
      <c r="HF42" s="261"/>
      <c r="HG42" s="260">
        <v>1063065</v>
      </c>
      <c r="HH42" s="260">
        <v>-129465</v>
      </c>
      <c r="HI42" s="260">
        <v>-258674</v>
      </c>
      <c r="HJ42" s="286">
        <v>8646833</v>
      </c>
      <c r="HK42" s="261"/>
      <c r="HL42" s="261"/>
      <c r="HM42" s="261"/>
      <c r="HN42" s="261"/>
      <c r="HO42" s="261"/>
      <c r="HP42" s="261"/>
      <c r="HQ42" s="261"/>
      <c r="HR42" s="261"/>
      <c r="HS42" s="261"/>
      <c r="HT42" s="261"/>
      <c r="HU42" s="261"/>
      <c r="HV42" s="261"/>
      <c r="HW42" s="261"/>
      <c r="HX42" s="261"/>
      <c r="HY42" s="261"/>
      <c r="HZ42" s="261"/>
      <c r="IA42" s="261"/>
      <c r="IB42" s="261"/>
      <c r="IC42" s="261"/>
      <c r="ID42" s="261"/>
      <c r="IE42" s="261"/>
      <c r="IF42" s="261"/>
      <c r="IG42" s="261"/>
      <c r="IH42" s="261"/>
      <c r="II42" s="261"/>
      <c r="IJ42" s="261"/>
      <c r="IK42" s="261"/>
      <c r="IL42" s="261"/>
      <c r="IM42" s="261"/>
      <c r="IN42" s="261"/>
      <c r="IO42" s="261"/>
      <c r="IP42" s="261"/>
      <c r="IQ42" s="261"/>
      <c r="IR42" s="261"/>
      <c r="IS42" s="261"/>
      <c r="IT42" s="261"/>
      <c r="IU42" s="261"/>
      <c r="IV42" s="261"/>
      <c r="IW42" s="261"/>
      <c r="IX42" s="261"/>
      <c r="IY42" s="261"/>
      <c r="IZ42" s="261"/>
      <c r="JA42" s="261"/>
      <c r="JB42" s="261"/>
    </row>
    <row r="43" spans="2:262">
      <c r="B43" s="11"/>
      <c r="G43" s="11"/>
      <c r="L43" s="11"/>
      <c r="Q43" s="11"/>
      <c r="V43" s="11"/>
      <c r="AA43" s="11"/>
      <c r="CO43" s="11"/>
      <c r="CT43" s="11"/>
      <c r="CU43" s="261"/>
      <c r="CV43" s="261"/>
      <c r="CW43" s="261"/>
      <c r="CX43" s="261"/>
      <c r="CY43" s="1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c r="FX43" s="261"/>
      <c r="FY43" s="261"/>
      <c r="FZ43" s="261"/>
      <c r="GA43" s="261"/>
      <c r="GB43" s="261"/>
      <c r="GC43" s="261"/>
      <c r="GD43" s="261"/>
      <c r="GE43" s="261"/>
      <c r="GF43" s="261"/>
      <c r="GG43" s="261"/>
      <c r="GH43" s="261"/>
      <c r="GI43" s="261"/>
      <c r="GJ43" s="261"/>
      <c r="GK43" s="261"/>
      <c r="GL43" s="261"/>
      <c r="GM43" s="261"/>
      <c r="GN43" s="261"/>
      <c r="GO43" s="261"/>
      <c r="GP43" s="261"/>
      <c r="GQ43" s="261"/>
      <c r="GR43" s="261"/>
      <c r="GS43" s="261"/>
      <c r="GT43" s="261"/>
      <c r="GU43" s="261"/>
      <c r="GV43" s="267" t="s">
        <v>170</v>
      </c>
      <c r="GW43" s="260">
        <v>75595</v>
      </c>
      <c r="GX43" s="260">
        <v>51721</v>
      </c>
      <c r="GY43" s="260">
        <v>36103</v>
      </c>
      <c r="GZ43" s="286">
        <v>1944940</v>
      </c>
      <c r="HA43" s="261"/>
      <c r="HB43" s="260">
        <v>36445</v>
      </c>
      <c r="HC43" s="260">
        <v>21782</v>
      </c>
      <c r="HD43" s="260">
        <v>12906</v>
      </c>
      <c r="HE43" s="286">
        <v>1944940</v>
      </c>
      <c r="HF43" s="261"/>
      <c r="HG43" s="260">
        <v>50919</v>
      </c>
      <c r="HH43" s="260">
        <v>34878</v>
      </c>
      <c r="HI43" s="260">
        <v>25991</v>
      </c>
      <c r="HJ43" s="286">
        <v>1944940</v>
      </c>
      <c r="HK43" s="261"/>
      <c r="HL43" s="261"/>
      <c r="HM43" s="261"/>
      <c r="HN43" s="261"/>
      <c r="HO43" s="261"/>
      <c r="HP43" s="261"/>
      <c r="HQ43" s="261"/>
      <c r="HR43" s="261"/>
      <c r="HS43" s="261"/>
      <c r="HT43" s="261"/>
      <c r="HU43" s="261"/>
      <c r="HV43" s="261"/>
      <c r="HW43" s="261"/>
      <c r="HX43" s="261"/>
      <c r="HY43" s="261"/>
      <c r="HZ43" s="261"/>
      <c r="IA43" s="261"/>
      <c r="IB43" s="261"/>
      <c r="IC43" s="261"/>
      <c r="ID43" s="261"/>
      <c r="IE43" s="261"/>
      <c r="IF43" s="261"/>
      <c r="IG43" s="261"/>
      <c r="IH43" s="261"/>
      <c r="II43" s="261"/>
      <c r="IJ43" s="261"/>
      <c r="IK43" s="261"/>
      <c r="IL43" s="261"/>
      <c r="IM43" s="261"/>
      <c r="IN43" s="261"/>
      <c r="IO43" s="261"/>
      <c r="IP43" s="261"/>
      <c r="IQ43" s="261"/>
      <c r="IR43" s="261"/>
      <c r="IS43" s="261"/>
      <c r="IT43" s="261"/>
      <c r="IU43" s="261"/>
      <c r="IV43" s="261"/>
      <c r="IW43" s="261"/>
      <c r="IX43" s="261"/>
      <c r="IY43" s="261"/>
      <c r="IZ43" s="261"/>
      <c r="JA43" s="261"/>
      <c r="JB43" s="261"/>
    </row>
    <row r="44" spans="2:262">
      <c r="B44" s="11"/>
      <c r="G44" s="11"/>
      <c r="L44" s="11"/>
      <c r="Q44" s="11"/>
      <c r="V44" s="11"/>
      <c r="AA44" s="11"/>
      <c r="CO44" s="11"/>
      <c r="CT44" s="11"/>
      <c r="CU44" s="261"/>
      <c r="CV44" s="261"/>
      <c r="CW44" s="261"/>
      <c r="CX44" s="261"/>
      <c r="CY44" s="1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1"/>
      <c r="FD44" s="261"/>
      <c r="FE44" s="261"/>
      <c r="FF44" s="261"/>
      <c r="FG44" s="261"/>
      <c r="FH44" s="261"/>
      <c r="FI44" s="261"/>
      <c r="FJ44" s="261"/>
      <c r="FK44" s="261"/>
      <c r="FL44" s="261"/>
      <c r="FM44" s="261"/>
      <c r="FN44" s="261"/>
      <c r="FO44" s="261"/>
      <c r="FP44" s="261"/>
      <c r="FQ44" s="261"/>
      <c r="FR44" s="261"/>
      <c r="FS44" s="261"/>
      <c r="FT44" s="261"/>
      <c r="FU44" s="261"/>
      <c r="FV44" s="261"/>
      <c r="FW44" s="261"/>
      <c r="FX44" s="261"/>
      <c r="FY44" s="261"/>
      <c r="FZ44" s="261"/>
      <c r="GA44" s="261"/>
      <c r="GB44" s="261"/>
      <c r="GC44" s="261"/>
      <c r="GD44" s="261"/>
      <c r="GE44" s="261"/>
      <c r="GF44" s="261"/>
      <c r="GG44" s="261"/>
      <c r="GH44" s="261"/>
      <c r="GI44" s="261"/>
      <c r="GJ44" s="261"/>
      <c r="GK44" s="261"/>
      <c r="GL44" s="261"/>
      <c r="GM44" s="261"/>
      <c r="GN44" s="261"/>
      <c r="GO44" s="261"/>
      <c r="GP44" s="261"/>
      <c r="GQ44" s="261"/>
      <c r="GR44" s="261"/>
      <c r="GS44" s="261"/>
      <c r="GT44" s="261"/>
      <c r="GU44" s="261"/>
      <c r="GV44" s="267" t="s">
        <v>171</v>
      </c>
      <c r="GW44" s="260">
        <v>412047</v>
      </c>
      <c r="GX44" s="260">
        <v>70560</v>
      </c>
      <c r="GY44" s="260">
        <v>34808</v>
      </c>
      <c r="GZ44" s="260">
        <v>2169616</v>
      </c>
      <c r="HA44" s="261"/>
      <c r="HB44" s="260">
        <v>242199</v>
      </c>
      <c r="HC44" s="260">
        <v>32175</v>
      </c>
      <c r="HD44" s="260">
        <v>1157</v>
      </c>
      <c r="HE44" s="260">
        <v>2169616</v>
      </c>
      <c r="HF44" s="261"/>
      <c r="HG44" s="260">
        <v>261695</v>
      </c>
      <c r="HH44" s="260">
        <v>27278</v>
      </c>
      <c r="HI44" s="260">
        <v>-1712</v>
      </c>
      <c r="HJ44" s="260">
        <v>2169616</v>
      </c>
      <c r="HK44" s="261"/>
      <c r="HL44" s="261"/>
      <c r="HM44" s="261"/>
      <c r="HN44" s="261"/>
      <c r="HO44" s="261"/>
      <c r="HP44" s="261"/>
      <c r="HQ44" s="261"/>
      <c r="HR44" s="261"/>
      <c r="HS44" s="261"/>
      <c r="HT44" s="261"/>
      <c r="HU44" s="261"/>
      <c r="HV44" s="261"/>
      <c r="HW44" s="261"/>
      <c r="HX44" s="261"/>
      <c r="HY44" s="261"/>
      <c r="HZ44" s="261"/>
      <c r="IA44" s="261"/>
      <c r="IB44" s="261"/>
      <c r="IC44" s="261"/>
      <c r="ID44" s="261"/>
      <c r="IE44" s="261"/>
      <c r="IF44" s="261"/>
      <c r="IG44" s="261"/>
      <c r="IH44" s="261"/>
      <c r="II44" s="261"/>
      <c r="IJ44" s="261"/>
      <c r="IK44" s="261"/>
      <c r="IL44" s="261"/>
      <c r="IM44" s="261"/>
      <c r="IN44" s="261"/>
      <c r="IO44" s="261"/>
      <c r="IP44" s="261"/>
      <c r="IQ44" s="261"/>
      <c r="IR44" s="261"/>
      <c r="IS44" s="261"/>
      <c r="IT44" s="261"/>
      <c r="IU44" s="261"/>
      <c r="IV44" s="261"/>
      <c r="IW44" s="261"/>
      <c r="IX44" s="261"/>
      <c r="IY44" s="261"/>
      <c r="IZ44" s="261"/>
      <c r="JA44" s="261"/>
      <c r="JB44" s="261"/>
    </row>
    <row r="45" spans="2:262">
      <c r="B45" s="11"/>
      <c r="G45" s="11"/>
      <c r="L45" s="11"/>
      <c r="Q45" s="11"/>
      <c r="V45" s="11"/>
      <c r="AA45" s="11"/>
      <c r="CO45" s="11"/>
      <c r="CT45" s="11"/>
      <c r="CU45" s="261"/>
      <c r="CV45" s="261"/>
      <c r="CW45" s="261"/>
      <c r="CX45" s="261"/>
      <c r="CY45" s="1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61"/>
      <c r="GH45" s="261"/>
      <c r="GI45" s="261"/>
      <c r="GJ45" s="261"/>
      <c r="GK45" s="261"/>
      <c r="GL45" s="261"/>
      <c r="GM45" s="261"/>
      <c r="GN45" s="261"/>
      <c r="GO45" s="261"/>
      <c r="GP45" s="261"/>
      <c r="GQ45" s="261"/>
      <c r="GR45" s="261"/>
      <c r="GS45" s="261"/>
      <c r="GT45" s="261"/>
      <c r="GU45" s="261"/>
      <c r="GV45" s="267" t="s">
        <v>172</v>
      </c>
      <c r="GW45" s="260">
        <v>1546279</v>
      </c>
      <c r="GX45" s="260">
        <v>507686</v>
      </c>
      <c r="GY45" s="260">
        <v>271310</v>
      </c>
      <c r="GZ45" s="286">
        <v>14002290</v>
      </c>
      <c r="HA45" s="261"/>
      <c r="HB45" s="260">
        <v>1440387</v>
      </c>
      <c r="HC45" s="260">
        <v>596593</v>
      </c>
      <c r="HD45" s="260">
        <v>368174</v>
      </c>
      <c r="HE45" s="286">
        <v>14002290</v>
      </c>
      <c r="HF45" s="261"/>
      <c r="HG45" s="260">
        <v>1469113</v>
      </c>
      <c r="HH45" s="260">
        <v>577973</v>
      </c>
      <c r="HI45" s="260">
        <v>354207</v>
      </c>
      <c r="HJ45" s="286">
        <v>14002290</v>
      </c>
      <c r="HK45" s="261"/>
      <c r="HL45" s="261"/>
      <c r="HM45" s="261"/>
      <c r="HN45" s="261"/>
      <c r="HO45" s="261"/>
      <c r="HP45" s="261"/>
      <c r="HQ45" s="261"/>
      <c r="HR45" s="261"/>
      <c r="HS45" s="261"/>
      <c r="HT45" s="261"/>
      <c r="HU45" s="261"/>
      <c r="HV45" s="261"/>
      <c r="HW45" s="261"/>
      <c r="HX45" s="261"/>
      <c r="HY45" s="261"/>
      <c r="HZ45" s="261"/>
      <c r="IA45" s="261"/>
      <c r="IB45" s="261"/>
      <c r="IC45" s="261"/>
      <c r="ID45" s="261"/>
      <c r="IE45" s="261"/>
      <c r="IF45" s="261"/>
      <c r="IG45" s="261"/>
      <c r="IH45" s="261"/>
      <c r="II45" s="261"/>
      <c r="IJ45" s="261"/>
      <c r="IK45" s="261"/>
      <c r="IL45" s="261"/>
      <c r="IM45" s="261"/>
      <c r="IN45" s="261"/>
      <c r="IO45" s="261"/>
      <c r="IP45" s="261"/>
      <c r="IQ45" s="261"/>
      <c r="IR45" s="261"/>
      <c r="IS45" s="261"/>
      <c r="IT45" s="261"/>
      <c r="IU45" s="261"/>
      <c r="IV45" s="261"/>
      <c r="IW45" s="261"/>
      <c r="IX45" s="261"/>
      <c r="IY45" s="261"/>
      <c r="IZ45" s="261"/>
      <c r="JA45" s="261"/>
      <c r="JB45" s="261"/>
    </row>
    <row r="46" spans="2:262">
      <c r="B46" s="11"/>
      <c r="G46" s="11"/>
      <c r="L46" s="11"/>
      <c r="Q46" s="11"/>
      <c r="V46" s="11"/>
      <c r="AA46" s="11"/>
      <c r="CO46" s="11"/>
      <c r="CT46" s="11"/>
      <c r="CU46" s="261"/>
      <c r="CV46" s="261"/>
      <c r="CW46" s="261"/>
      <c r="CX46" s="261"/>
      <c r="CY46" s="1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1"/>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c r="GE46" s="261"/>
      <c r="GF46" s="261"/>
      <c r="GG46" s="261"/>
      <c r="GH46" s="261"/>
      <c r="GI46" s="261"/>
      <c r="GJ46" s="261"/>
      <c r="GK46" s="261"/>
      <c r="GL46" s="261"/>
      <c r="GM46" s="261"/>
      <c r="GN46" s="261"/>
      <c r="GO46" s="261"/>
      <c r="GP46" s="261"/>
      <c r="GQ46" s="261"/>
      <c r="GR46" s="261"/>
      <c r="GS46" s="261"/>
      <c r="GT46" s="261"/>
      <c r="GU46" s="261"/>
      <c r="GV46" s="267" t="s">
        <v>173</v>
      </c>
      <c r="GW46" s="260">
        <v>4716134</v>
      </c>
      <c r="GX46" s="260">
        <v>152054</v>
      </c>
      <c r="GY46" s="260">
        <v>143572</v>
      </c>
      <c r="GZ46" s="286">
        <v>3111539</v>
      </c>
      <c r="HA46" s="261"/>
      <c r="HB46" s="260">
        <v>4307905</v>
      </c>
      <c r="HC46" s="260">
        <v>151423</v>
      </c>
      <c r="HD46" s="260">
        <v>142487</v>
      </c>
      <c r="HE46" s="286">
        <v>3111539</v>
      </c>
      <c r="HF46" s="261"/>
      <c r="HG46" s="260">
        <v>4202695</v>
      </c>
      <c r="HH46" s="260">
        <v>247856</v>
      </c>
      <c r="HI46" s="260">
        <v>239409</v>
      </c>
      <c r="HJ46" s="286">
        <v>3111539</v>
      </c>
      <c r="HK46" s="261"/>
      <c r="HL46" s="261"/>
      <c r="HM46" s="261"/>
      <c r="HN46" s="261"/>
      <c r="HO46" s="261"/>
      <c r="HP46" s="261"/>
      <c r="HQ46" s="261"/>
      <c r="HR46" s="261"/>
      <c r="HS46" s="261"/>
      <c r="HT46" s="261"/>
      <c r="HU46" s="261"/>
      <c r="HV46" s="261"/>
      <c r="HW46" s="261"/>
      <c r="HX46" s="261"/>
      <c r="HY46" s="261"/>
      <c r="HZ46" s="261"/>
      <c r="IA46" s="261"/>
      <c r="IB46" s="261"/>
      <c r="IC46" s="261"/>
      <c r="ID46" s="261"/>
      <c r="IE46" s="261"/>
      <c r="IF46" s="261"/>
      <c r="IG46" s="261"/>
      <c r="IH46" s="261"/>
      <c r="II46" s="261"/>
      <c r="IJ46" s="261"/>
      <c r="IK46" s="261"/>
      <c r="IL46" s="261"/>
      <c r="IM46" s="261"/>
      <c r="IN46" s="261"/>
      <c r="IO46" s="261"/>
      <c r="IP46" s="261"/>
      <c r="IQ46" s="261"/>
      <c r="IR46" s="261"/>
      <c r="IS46" s="261"/>
      <c r="IT46" s="261"/>
      <c r="IU46" s="261"/>
      <c r="IV46" s="261"/>
      <c r="IW46" s="261"/>
      <c r="IX46" s="261"/>
      <c r="IY46" s="261"/>
      <c r="IZ46" s="261"/>
      <c r="JA46" s="261"/>
      <c r="JB46" s="261"/>
    </row>
    <row r="47" spans="2:262">
      <c r="B47" s="11"/>
      <c r="G47" s="11"/>
      <c r="L47" s="11"/>
      <c r="Q47" s="11"/>
      <c r="V47" s="11"/>
      <c r="AA47" s="11"/>
      <c r="CO47" s="11"/>
      <c r="CT47" s="11"/>
      <c r="CU47" s="261"/>
      <c r="CV47" s="261"/>
      <c r="CW47" s="261"/>
      <c r="CX47" s="261"/>
      <c r="CY47" s="1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1"/>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61"/>
      <c r="GH47" s="261"/>
      <c r="GI47" s="261"/>
      <c r="GJ47" s="261"/>
      <c r="GK47" s="261"/>
      <c r="GL47" s="261"/>
      <c r="GM47" s="261"/>
      <c r="GN47" s="261"/>
      <c r="GO47" s="261"/>
      <c r="GP47" s="261"/>
      <c r="GQ47" s="261"/>
      <c r="GR47" s="261"/>
      <c r="GS47" s="261"/>
      <c r="GT47" s="261"/>
      <c r="GU47" s="261"/>
      <c r="GV47" s="267" t="s">
        <v>174</v>
      </c>
      <c r="GW47" s="260">
        <v>117604</v>
      </c>
      <c r="GX47" s="260">
        <v>-26269</v>
      </c>
      <c r="GY47" s="260">
        <v>-32841</v>
      </c>
      <c r="GZ47" s="260">
        <v>183519</v>
      </c>
      <c r="HA47" s="261"/>
      <c r="HB47" s="260">
        <v>139772</v>
      </c>
      <c r="HC47" s="260">
        <v>37893</v>
      </c>
      <c r="HD47" s="260">
        <v>32774</v>
      </c>
      <c r="HE47" s="260">
        <v>183519</v>
      </c>
      <c r="HF47" s="261"/>
      <c r="HG47" s="260">
        <v>131113</v>
      </c>
      <c r="HH47" s="260">
        <v>21556</v>
      </c>
      <c r="HI47" s="260">
        <v>17918</v>
      </c>
      <c r="HJ47" s="260">
        <v>183519</v>
      </c>
      <c r="HK47" s="261"/>
      <c r="HL47" s="261"/>
      <c r="HM47" s="261"/>
      <c r="HN47" s="261"/>
      <c r="HO47" s="261"/>
      <c r="HP47" s="261"/>
      <c r="HQ47" s="261"/>
      <c r="HR47" s="261"/>
      <c r="HS47" s="261"/>
      <c r="HT47" s="261"/>
      <c r="HU47" s="261"/>
      <c r="HV47" s="261"/>
      <c r="HW47" s="261"/>
      <c r="HX47" s="261"/>
      <c r="HY47" s="261"/>
      <c r="HZ47" s="261"/>
      <c r="IA47" s="261"/>
      <c r="IB47" s="261"/>
      <c r="IC47" s="261"/>
      <c r="ID47" s="261"/>
      <c r="IE47" s="261"/>
      <c r="IF47" s="261"/>
      <c r="IG47" s="261"/>
      <c r="IH47" s="261"/>
      <c r="II47" s="261"/>
      <c r="IJ47" s="261"/>
      <c r="IK47" s="261"/>
      <c r="IL47" s="261"/>
      <c r="IM47" s="261"/>
      <c r="IN47" s="261"/>
      <c r="IO47" s="261"/>
      <c r="IP47" s="261"/>
      <c r="IQ47" s="261"/>
      <c r="IR47" s="261"/>
      <c r="IS47" s="261"/>
      <c r="IT47" s="261"/>
      <c r="IU47" s="261"/>
      <c r="IV47" s="261"/>
      <c r="IW47" s="261"/>
      <c r="IX47" s="261"/>
      <c r="IY47" s="261"/>
      <c r="IZ47" s="261"/>
      <c r="JA47" s="261"/>
      <c r="JB47" s="261"/>
    </row>
    <row r="48" spans="2:262">
      <c r="B48" s="11"/>
      <c r="G48" s="11"/>
      <c r="L48" s="11"/>
      <c r="Q48" s="11"/>
      <c r="V48" s="11"/>
      <c r="AA48" s="11"/>
      <c r="CO48" s="11"/>
      <c r="CT48" s="11"/>
      <c r="CU48" s="261"/>
      <c r="CV48" s="261"/>
      <c r="CW48" s="261"/>
      <c r="CX48" s="261"/>
      <c r="CY48" s="1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77" t="s">
        <v>167</v>
      </c>
      <c r="GW48" s="274">
        <v>77093</v>
      </c>
      <c r="GX48" s="274">
        <v>3386</v>
      </c>
      <c r="GY48" s="274">
        <v>3330</v>
      </c>
      <c r="GZ48" s="274">
        <v>170774</v>
      </c>
      <c r="HA48" s="261"/>
      <c r="HB48" s="274">
        <v>67137</v>
      </c>
      <c r="HC48" s="274">
        <v>7908</v>
      </c>
      <c r="HD48" s="274">
        <v>5723</v>
      </c>
      <c r="HE48" s="274">
        <v>170774</v>
      </c>
      <c r="HF48" s="261"/>
      <c r="HG48" s="274">
        <v>62475</v>
      </c>
      <c r="HH48" s="274">
        <v>3861</v>
      </c>
      <c r="HI48" s="274">
        <v>1662</v>
      </c>
      <c r="HJ48" s="274">
        <v>170774</v>
      </c>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1"/>
      <c r="IK48" s="261"/>
      <c r="IL48" s="261"/>
      <c r="IM48" s="261"/>
      <c r="IN48" s="261"/>
      <c r="IO48" s="261"/>
      <c r="IP48" s="261"/>
      <c r="IQ48" s="261"/>
      <c r="IR48" s="261"/>
      <c r="IS48" s="261"/>
      <c r="IT48" s="261"/>
      <c r="IU48" s="261"/>
      <c r="IV48" s="261"/>
      <c r="IW48" s="261"/>
      <c r="IX48" s="261"/>
      <c r="IY48" s="261"/>
      <c r="IZ48" s="261"/>
      <c r="JA48" s="261"/>
      <c r="JB48" s="261"/>
    </row>
    <row r="49" spans="2:216">
      <c r="B49" s="11"/>
      <c r="G49" s="11"/>
      <c r="L49" s="11"/>
      <c r="Q49" s="11"/>
      <c r="V49" s="11"/>
      <c r="AA49" s="11"/>
      <c r="CO49" s="11"/>
      <c r="CT49" s="11"/>
      <c r="CY49" s="11"/>
      <c r="DD49" s="11"/>
      <c r="DN49" s="11"/>
      <c r="DS49" s="11"/>
      <c r="DX49" s="11"/>
      <c r="EC49" s="11"/>
      <c r="EH49" s="11"/>
      <c r="EM49" s="11"/>
      <c r="ER49" s="11"/>
      <c r="EW49" s="11"/>
      <c r="FB49" s="11"/>
      <c r="FG49" s="11"/>
      <c r="FH49" s="11"/>
      <c r="FI49" s="11"/>
      <c r="FJ49" s="11"/>
      <c r="FK49" s="11"/>
      <c r="FL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HI31"/>
  <sheetViews>
    <sheetView workbookViewId="0">
      <selection activeCell="C4" sqref="C4:D10"/>
    </sheetView>
  </sheetViews>
  <sheetFormatPr defaultColWidth="9.28515625" defaultRowHeight="15"/>
  <cols>
    <col min="1" max="1" width="39.28515625" style="10" customWidth="1"/>
    <col min="2" max="2" width="3.7109375" style="10" customWidth="1"/>
    <col min="3" max="3" width="16.7109375" style="484" customWidth="1"/>
    <col min="4" max="4" width="16.7109375" style="261" customWidth="1"/>
    <col min="5" max="5" width="6.28515625" style="261" customWidth="1"/>
    <col min="6" max="6" width="16.7109375" style="484" customWidth="1"/>
    <col min="7" max="7" width="16.7109375" style="261" customWidth="1"/>
    <col min="8" max="8" width="6.28515625" style="261" customWidth="1"/>
    <col min="9" max="9" width="16.7109375" style="484" customWidth="1"/>
    <col min="10" max="10" width="16.7109375" style="261" customWidth="1"/>
    <col min="11" max="11" width="6.28515625" style="261" customWidth="1"/>
    <col min="12" max="12" width="16.7109375" style="484" customWidth="1"/>
    <col min="13" max="13" width="16.7109375" style="261" customWidth="1"/>
    <col min="14" max="14" width="6.28515625" style="261" customWidth="1"/>
    <col min="15" max="15" width="16.7109375" style="484" customWidth="1"/>
    <col min="16" max="16" width="16.7109375" style="261" customWidth="1"/>
    <col min="17" max="17" width="6.28515625" style="261" customWidth="1"/>
    <col min="18" max="18" width="16.7109375" style="484" customWidth="1"/>
    <col min="19" max="19" width="16.7109375" style="261" customWidth="1"/>
    <col min="20" max="20" width="3.7109375" style="10" customWidth="1"/>
    <col min="21" max="21" width="16.7109375" style="484" customWidth="1"/>
    <col min="22" max="22" width="16.7109375" style="261" customWidth="1"/>
    <col min="23" max="23" width="3.7109375" style="10" customWidth="1"/>
    <col min="24" max="24" width="16.7109375" style="484" customWidth="1"/>
    <col min="25" max="25" width="16.7109375" style="261" customWidth="1"/>
    <col min="26" max="26" width="3.7109375" style="10" customWidth="1"/>
    <col min="27" max="27" width="16.7109375" style="484" customWidth="1"/>
    <col min="28" max="28" width="16.7109375" style="261" customWidth="1"/>
    <col min="29" max="30" width="3.7109375" style="10" customWidth="1"/>
    <col min="31" max="31" width="16.7109375" style="484" customWidth="1"/>
    <col min="32" max="32" width="16.7109375" style="261" customWidth="1"/>
    <col min="33" max="33" width="3.7109375" style="10" customWidth="1"/>
    <col min="34" max="34" width="16.7109375" style="484" customWidth="1"/>
    <col min="35" max="35" width="16.7109375" style="261" customWidth="1"/>
    <col min="36" max="36" width="3.7109375" style="10" customWidth="1"/>
    <col min="37" max="37" width="16.7109375" style="484" customWidth="1"/>
    <col min="38" max="38" width="16.7109375" style="261" customWidth="1"/>
    <col min="39" max="39" width="6.28515625" style="261" customWidth="1"/>
    <col min="40" max="40" width="16.7109375" style="545" customWidth="1"/>
    <col min="41" max="41" width="16.7109375" style="512" customWidth="1"/>
    <col min="42" max="42" width="3.5703125" style="512" customWidth="1"/>
    <col min="43" max="43" width="16.7109375" style="545" customWidth="1"/>
    <col min="44" max="44" width="16.7109375" style="512" customWidth="1"/>
    <col min="45" max="45" width="7.5703125" style="512" customWidth="1"/>
    <col min="46" max="46" width="16.7109375" style="545" customWidth="1"/>
    <col min="47" max="47" width="16.7109375" style="512" customWidth="1"/>
    <col min="48" max="48" width="3.5703125" style="512" customWidth="1"/>
    <col min="49" max="49" width="16.7109375" style="545" customWidth="1"/>
    <col min="50" max="50" width="16.7109375" style="512" customWidth="1"/>
    <col min="51" max="51" width="7.5703125" style="512" customWidth="1"/>
    <col min="52" max="52" width="16.7109375" style="276" customWidth="1"/>
    <col min="53" max="53" width="16.7109375" style="261" customWidth="1"/>
    <col min="54" max="54" width="3.7109375" style="261" customWidth="1"/>
    <col min="55" max="55" width="16.7109375" style="276" customWidth="1"/>
    <col min="56" max="56" width="16.7109375" style="261" customWidth="1"/>
    <col min="57" max="57" width="7.5703125" style="261" customWidth="1"/>
    <col min="58" max="58" width="16.7109375" style="276" customWidth="1"/>
    <col min="59" max="59" width="16.7109375" style="261" customWidth="1"/>
    <col min="60" max="60" width="6.28515625" style="261" customWidth="1"/>
    <col min="61" max="61" width="16.7109375" style="81" customWidth="1"/>
    <col min="62" max="62" width="16.7109375" style="10" customWidth="1"/>
    <col min="63" max="63" width="4" style="10" customWidth="1"/>
    <col min="64" max="64" width="16.7109375" style="81" customWidth="1"/>
    <col min="65" max="65" width="16.7109375" style="10" customWidth="1"/>
    <col min="66" max="66" width="3" style="10" customWidth="1"/>
    <col min="67" max="67" width="16" style="81" customWidth="1"/>
    <col min="68" max="68" width="16" style="10" customWidth="1"/>
    <col min="69" max="69" width="3.7109375" style="10" customWidth="1"/>
    <col min="70" max="70" width="14.7109375" style="81" customWidth="1"/>
    <col min="71" max="71" width="14.7109375" style="10" customWidth="1"/>
    <col min="72" max="72" width="3.7109375" style="10" customWidth="1"/>
    <col min="73" max="73" width="16.5703125" style="81" customWidth="1"/>
    <col min="74" max="74" width="16.5703125" style="10" customWidth="1"/>
    <col min="75" max="75" width="4" style="10" customWidth="1"/>
    <col min="76" max="76" width="14.7109375" style="81" customWidth="1"/>
    <col min="77" max="77" width="14.7109375" style="10" customWidth="1"/>
    <col min="78" max="78" width="4.28515625" style="10" customWidth="1"/>
    <col min="79" max="79" width="14.7109375" style="81" customWidth="1"/>
    <col min="80" max="80" width="14.7109375" style="10" customWidth="1"/>
    <col min="81" max="81" width="3.7109375" style="10" customWidth="1"/>
    <col min="82" max="82" width="15" style="81" customWidth="1"/>
    <col min="83" max="83" width="15" style="10" customWidth="1"/>
    <col min="84" max="84" width="3.28515625" style="10" customWidth="1"/>
    <col min="85" max="86" width="14.7109375" style="10" customWidth="1"/>
    <col min="87" max="87" width="4.7109375" style="10" customWidth="1"/>
    <col min="88" max="88" width="16.28515625" style="81" customWidth="1"/>
    <col min="89" max="89" width="16.28515625" style="10" customWidth="1"/>
    <col min="90" max="90" width="3.7109375" style="10" customWidth="1"/>
    <col min="91" max="92" width="15" style="10" customWidth="1"/>
    <col min="93" max="93" width="5.7109375" style="10" customWidth="1"/>
    <col min="94" max="94" width="14" style="81" customWidth="1"/>
    <col min="95" max="95" width="14" style="10" customWidth="1"/>
    <col min="96" max="96" width="3.7109375" style="10" customWidth="1"/>
    <col min="97" max="98" width="15" style="10" customWidth="1"/>
    <col min="99" max="99" width="5.7109375" style="10" customWidth="1"/>
    <col min="100" max="100" width="14.7109375" style="81" customWidth="1"/>
    <col min="101" max="101" width="14.7109375" style="10" customWidth="1"/>
    <col min="102" max="102" width="3.7109375" style="10" customWidth="1"/>
    <col min="103" max="104" width="11.28515625" style="10" customWidth="1"/>
    <col min="105" max="105" width="3.7109375" style="10" customWidth="1"/>
    <col min="106" max="106" width="14.28515625" style="10" customWidth="1"/>
    <col min="107" max="107" width="15.42578125" style="10" customWidth="1"/>
    <col min="108" max="108" width="3.7109375" style="10" customWidth="1"/>
    <col min="109" max="110" width="18.28515625" style="10" customWidth="1"/>
    <col min="111" max="111" width="3.7109375" style="10" customWidth="1"/>
    <col min="112" max="113" width="16" style="10" customWidth="1"/>
    <col min="114" max="114" width="3.7109375" style="10" customWidth="1"/>
    <col min="115" max="116" width="16.7109375" style="10" customWidth="1"/>
    <col min="117" max="117" width="3.7109375" style="10" customWidth="1"/>
    <col min="118" max="119" width="16.42578125" style="10" customWidth="1"/>
    <col min="120" max="120" width="3.7109375" style="10" customWidth="1"/>
    <col min="121" max="122" width="16.28515625" style="10" customWidth="1"/>
    <col min="123" max="123" width="3.7109375" style="10" customWidth="1"/>
    <col min="124" max="124" width="31.7109375" style="10" bestFit="1" customWidth="1"/>
    <col min="125" max="126" width="13" style="10" customWidth="1"/>
    <col min="127" max="127" width="3.7109375" style="10" customWidth="1"/>
    <col min="128" max="129" width="12.42578125" style="10" customWidth="1"/>
    <col min="130" max="130" width="3.7109375" style="10" customWidth="1"/>
    <col min="131" max="132" width="12.7109375" style="10" customWidth="1"/>
    <col min="133" max="133" width="3.7109375" style="10" customWidth="1"/>
    <col min="134" max="135" width="12.28515625" style="10" customWidth="1"/>
    <col min="136" max="16384" width="9.28515625" style="10"/>
  </cols>
  <sheetData>
    <row r="1" spans="1:217" ht="20.25">
      <c r="A1" s="1" t="s">
        <v>289</v>
      </c>
      <c r="B1" s="68"/>
      <c r="C1" s="546"/>
      <c r="D1" s="259"/>
      <c r="E1" s="256"/>
      <c r="F1" s="546"/>
      <c r="G1" s="259"/>
      <c r="H1" s="256"/>
      <c r="I1" s="546"/>
      <c r="J1" s="259"/>
      <c r="K1" s="256"/>
      <c r="L1" s="546"/>
      <c r="M1" s="259"/>
      <c r="N1" s="256"/>
      <c r="O1" s="546"/>
      <c r="P1" s="259"/>
      <c r="Q1" s="256"/>
      <c r="R1" s="546"/>
      <c r="S1" s="259"/>
      <c r="T1" s="68"/>
      <c r="U1" s="546"/>
      <c r="V1" s="259"/>
      <c r="W1" s="68"/>
      <c r="X1" s="546"/>
      <c r="Y1" s="259"/>
      <c r="Z1" s="68"/>
      <c r="AA1" s="546"/>
      <c r="AB1" s="259"/>
      <c r="AC1" s="68"/>
      <c r="AD1" s="68"/>
      <c r="AE1" s="546"/>
      <c r="AF1" s="259"/>
      <c r="AG1" s="68"/>
      <c r="AH1" s="546"/>
      <c r="AI1" s="259"/>
      <c r="AJ1" s="68"/>
      <c r="AK1" s="546"/>
      <c r="AL1" s="259"/>
      <c r="AM1" s="256"/>
      <c r="AN1" s="537"/>
      <c r="AO1" s="538"/>
      <c r="AP1" s="511"/>
      <c r="AQ1" s="537"/>
      <c r="AR1" s="538"/>
      <c r="AS1" s="511"/>
      <c r="AT1" s="537"/>
      <c r="AU1" s="538"/>
      <c r="AV1" s="511"/>
      <c r="AW1" s="537"/>
      <c r="AX1" s="538"/>
      <c r="AY1" s="511"/>
      <c r="AZ1" s="475"/>
      <c r="BA1" s="259"/>
      <c r="BB1" s="256"/>
      <c r="BC1" s="475"/>
      <c r="BD1" s="259"/>
      <c r="BE1" s="256"/>
      <c r="BF1" s="475"/>
      <c r="BG1" s="259"/>
      <c r="BH1" s="256"/>
      <c r="BI1" s="80"/>
      <c r="BJ1" s="2"/>
      <c r="BK1" s="68"/>
      <c r="BL1" s="80"/>
      <c r="BM1" s="2"/>
      <c r="BN1" s="68"/>
      <c r="BO1" s="80"/>
      <c r="BP1" s="2"/>
      <c r="BQ1" s="68"/>
      <c r="BR1" s="80"/>
      <c r="BS1" s="2"/>
      <c r="BT1" s="68"/>
      <c r="BU1" s="80"/>
      <c r="BV1" s="2"/>
      <c r="BW1" s="68"/>
      <c r="BX1" s="80"/>
      <c r="BY1" s="2"/>
      <c r="BZ1" s="68"/>
      <c r="CA1" s="80"/>
      <c r="CB1" s="2"/>
      <c r="CC1" s="68"/>
      <c r="CD1" s="80"/>
      <c r="CE1" s="2"/>
      <c r="CF1" s="68"/>
      <c r="CG1" s="2"/>
      <c r="CH1" s="2"/>
      <c r="CI1" s="68"/>
      <c r="CJ1" s="80"/>
      <c r="CK1" s="2"/>
      <c r="CL1" s="68"/>
      <c r="CM1" s="2"/>
      <c r="CN1" s="2"/>
      <c r="CO1" s="68"/>
      <c r="CP1" s="80"/>
      <c r="CQ1" s="2"/>
      <c r="CR1" s="68"/>
      <c r="CS1" s="2"/>
      <c r="CT1" s="2"/>
      <c r="CU1" s="68"/>
      <c r="CV1" s="80"/>
      <c r="CW1" s="2"/>
      <c r="CX1" s="68"/>
      <c r="CY1" s="2"/>
      <c r="CZ1" s="2"/>
      <c r="DA1" s="68"/>
      <c r="DB1" s="2"/>
      <c r="DC1" s="2"/>
      <c r="DD1" s="68"/>
      <c r="DE1" s="2"/>
      <c r="DF1" s="2"/>
      <c r="DG1" s="458"/>
      <c r="DH1" s="2"/>
      <c r="DI1" s="2"/>
      <c r="DJ1" s="458"/>
      <c r="DK1" s="2"/>
      <c r="DL1" s="2"/>
      <c r="DM1" s="458"/>
      <c r="DN1" s="2"/>
      <c r="DO1" s="2"/>
      <c r="DP1" s="458"/>
      <c r="DQ1" s="2"/>
      <c r="DR1" s="2"/>
      <c r="DS1" s="458"/>
      <c r="DT1" s="1" t="s">
        <v>29</v>
      </c>
      <c r="DU1" s="2"/>
      <c r="DV1" s="2"/>
      <c r="DW1" s="458"/>
      <c r="DX1" s="3"/>
      <c r="DY1" s="3"/>
      <c r="DZ1" s="458"/>
      <c r="EA1" s="458"/>
      <c r="EB1" s="458"/>
      <c r="EC1" s="458"/>
      <c r="ED1" s="458"/>
      <c r="EE1" s="458"/>
    </row>
    <row r="2" spans="1:217" ht="20.25">
      <c r="A2" s="68"/>
      <c r="B2" s="576"/>
      <c r="C2" s="791"/>
      <c r="D2" s="791"/>
      <c r="E2" s="253"/>
      <c r="F2" s="791"/>
      <c r="G2" s="791"/>
      <c r="H2" s="253"/>
      <c r="I2" s="791"/>
      <c r="J2" s="791"/>
      <c r="K2" s="253"/>
      <c r="L2" s="791"/>
      <c r="M2" s="791"/>
      <c r="N2" s="253"/>
      <c r="O2" s="791"/>
      <c r="P2" s="791"/>
      <c r="Q2" s="253"/>
      <c r="R2" s="791"/>
      <c r="S2" s="791"/>
      <c r="T2" s="619"/>
      <c r="U2" s="791"/>
      <c r="V2" s="791"/>
      <c r="W2" s="619"/>
      <c r="X2" s="791"/>
      <c r="Y2" s="791"/>
      <c r="Z2" s="576"/>
      <c r="AA2" s="791"/>
      <c r="AB2" s="791"/>
      <c r="AC2" s="576"/>
      <c r="AD2" s="576"/>
      <c r="AE2" s="791"/>
      <c r="AF2" s="791"/>
      <c r="AG2" s="576"/>
      <c r="AH2" s="791"/>
      <c r="AI2" s="791"/>
      <c r="AJ2" s="576"/>
      <c r="AK2" s="791"/>
      <c r="AL2" s="791"/>
      <c r="AM2" s="253"/>
      <c r="AN2" s="792"/>
      <c r="AO2" s="792"/>
      <c r="AP2" s="539"/>
      <c r="AQ2" s="792"/>
      <c r="AR2" s="792"/>
      <c r="AS2" s="539"/>
      <c r="AT2" s="792"/>
      <c r="AU2" s="792"/>
      <c r="AV2" s="539"/>
      <c r="AW2" s="792"/>
      <c r="AX2" s="792"/>
      <c r="AY2" s="539"/>
      <c r="AZ2" s="791"/>
      <c r="BA2" s="791"/>
      <c r="BB2" s="253"/>
      <c r="BC2" s="791"/>
      <c r="BD2" s="791"/>
      <c r="BE2" s="253"/>
      <c r="BF2" s="791"/>
      <c r="BG2" s="791"/>
      <c r="BH2" s="253"/>
      <c r="BI2" s="791"/>
      <c r="BJ2" s="791"/>
      <c r="BK2" s="459"/>
      <c r="BL2" s="790"/>
      <c r="BM2" s="790"/>
      <c r="BN2" s="253"/>
      <c r="BO2" s="791"/>
      <c r="BP2" s="791"/>
      <c r="BQ2" s="253"/>
      <c r="BR2" s="790"/>
      <c r="BS2" s="790"/>
      <c r="BT2" s="253"/>
      <c r="BU2" s="791"/>
      <c r="BV2" s="791"/>
      <c r="BW2" s="253"/>
      <c r="BX2" s="790"/>
      <c r="BY2" s="790"/>
      <c r="BZ2" s="253"/>
      <c r="CA2" s="790"/>
      <c r="CB2" s="790"/>
      <c r="CC2" s="253"/>
      <c r="CD2" s="791"/>
      <c r="CE2" s="791"/>
      <c r="CF2" s="253"/>
      <c r="CG2" s="790"/>
      <c r="CH2" s="790"/>
      <c r="CI2" s="253"/>
      <c r="CJ2" s="791"/>
      <c r="CK2" s="791"/>
      <c r="CL2" s="253"/>
      <c r="CM2" s="790"/>
      <c r="CN2" s="790"/>
      <c r="CO2" s="253"/>
      <c r="CP2" s="791"/>
      <c r="CQ2" s="791"/>
      <c r="CR2" s="253"/>
      <c r="CS2" s="790"/>
      <c r="CT2" s="790"/>
      <c r="CU2" s="253"/>
      <c r="CV2" s="790"/>
      <c r="CW2" s="790"/>
      <c r="CX2" s="253"/>
      <c r="CY2" s="791"/>
      <c r="CZ2" s="791"/>
      <c r="DA2" s="253"/>
      <c r="DB2" s="790"/>
      <c r="DC2" s="790"/>
      <c r="DD2" s="256"/>
      <c r="DE2" s="791"/>
      <c r="DF2" s="791"/>
      <c r="DG2" s="257"/>
      <c r="DH2" s="790"/>
      <c r="DI2" s="790"/>
      <c r="DJ2" s="257"/>
      <c r="DK2" s="791"/>
      <c r="DL2" s="791"/>
      <c r="DM2" s="257"/>
      <c r="DN2" s="790"/>
      <c r="DO2" s="790"/>
      <c r="DP2" s="257"/>
      <c r="DQ2" s="790"/>
      <c r="DR2" s="790"/>
      <c r="DS2" s="257"/>
      <c r="DT2" s="256"/>
      <c r="DU2" s="258"/>
      <c r="DV2" s="258"/>
      <c r="DW2" s="257"/>
      <c r="DX2" s="259"/>
      <c r="DY2" s="259"/>
      <c r="DZ2" s="257"/>
      <c r="EA2" s="260"/>
      <c r="EB2" s="260"/>
      <c r="EC2" s="257"/>
      <c r="ED2" s="261"/>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row>
    <row r="3" spans="1:217" ht="36" customHeight="1">
      <c r="A3" s="74" t="s">
        <v>471</v>
      </c>
      <c r="B3" s="75"/>
      <c r="C3" s="394" t="s">
        <v>1082</v>
      </c>
      <c r="D3" s="540" t="s">
        <v>950</v>
      </c>
      <c r="E3" s="262"/>
      <c r="F3" s="394" t="s">
        <v>1081</v>
      </c>
      <c r="G3" s="540" t="s">
        <v>949</v>
      </c>
      <c r="H3" s="262"/>
      <c r="I3" s="394" t="s">
        <v>1043</v>
      </c>
      <c r="J3" s="540" t="s">
        <v>935</v>
      </c>
      <c r="K3" s="262"/>
      <c r="L3" s="394" t="s">
        <v>1044</v>
      </c>
      <c r="M3" s="540" t="s">
        <v>1045</v>
      </c>
      <c r="N3" s="262"/>
      <c r="O3" s="394" t="s">
        <v>1010</v>
      </c>
      <c r="P3" s="540" t="s">
        <v>916</v>
      </c>
      <c r="Q3" s="262"/>
      <c r="R3" s="540">
        <v>2019</v>
      </c>
      <c r="S3" s="540">
        <v>2018</v>
      </c>
      <c r="T3" s="541"/>
      <c r="U3" s="540" t="s">
        <v>996</v>
      </c>
      <c r="V3" s="540" t="s">
        <v>988</v>
      </c>
      <c r="W3" s="541"/>
      <c r="X3" s="540" t="s">
        <v>949</v>
      </c>
      <c r="Y3" s="540" t="s">
        <v>870</v>
      </c>
      <c r="Z3" s="541"/>
      <c r="AA3" s="540" t="s">
        <v>950</v>
      </c>
      <c r="AB3" s="540" t="s">
        <v>871</v>
      </c>
      <c r="AC3" s="541"/>
      <c r="AD3" s="541"/>
      <c r="AE3" s="540" t="s">
        <v>936</v>
      </c>
      <c r="AF3" s="540" t="s">
        <v>937</v>
      </c>
      <c r="AG3" s="541"/>
      <c r="AH3" s="540" t="s">
        <v>935</v>
      </c>
      <c r="AI3" s="540" t="s">
        <v>808</v>
      </c>
      <c r="AJ3" s="541"/>
      <c r="AK3" s="540" t="s">
        <v>916</v>
      </c>
      <c r="AL3" s="540" t="s">
        <v>378</v>
      </c>
      <c r="AM3" s="541"/>
      <c r="AN3" s="540">
        <v>2018</v>
      </c>
      <c r="AO3" s="540">
        <v>2017</v>
      </c>
      <c r="AP3" s="541"/>
      <c r="AQ3" s="540" t="s">
        <v>894</v>
      </c>
      <c r="AR3" s="540" t="s">
        <v>810</v>
      </c>
      <c r="AS3" s="541"/>
      <c r="AT3" s="540" t="s">
        <v>870</v>
      </c>
      <c r="AU3" s="540" t="s">
        <v>426</v>
      </c>
      <c r="AV3" s="541"/>
      <c r="AW3" s="540" t="s">
        <v>871</v>
      </c>
      <c r="AX3" s="540" t="s">
        <v>382</v>
      </c>
      <c r="AY3" s="541"/>
      <c r="AZ3" s="540" t="s">
        <v>807</v>
      </c>
      <c r="BA3" s="540" t="s">
        <v>397</v>
      </c>
      <c r="BB3" s="541"/>
      <c r="BC3" s="540" t="s">
        <v>808</v>
      </c>
      <c r="BD3" s="540" t="s">
        <v>384</v>
      </c>
      <c r="BE3" s="541"/>
      <c r="BF3" s="540" t="s">
        <v>378</v>
      </c>
      <c r="BG3" s="540" t="s">
        <v>379</v>
      </c>
      <c r="BH3" s="541"/>
      <c r="BI3" s="540">
        <v>2017</v>
      </c>
      <c r="BJ3" s="540">
        <v>2016</v>
      </c>
      <c r="BK3" s="541"/>
      <c r="BL3" s="540" t="s">
        <v>380</v>
      </c>
      <c r="BM3" s="540" t="s">
        <v>381</v>
      </c>
      <c r="BN3" s="541"/>
      <c r="BO3" s="540" t="s">
        <v>426</v>
      </c>
      <c r="BP3" s="540" t="s">
        <v>401</v>
      </c>
      <c r="BQ3" s="541"/>
      <c r="BR3" s="540" t="s">
        <v>382</v>
      </c>
      <c r="BS3" s="540" t="s">
        <v>383</v>
      </c>
      <c r="BT3" s="541"/>
      <c r="BU3" s="540" t="s">
        <v>397</v>
      </c>
      <c r="BV3" s="540" t="s">
        <v>398</v>
      </c>
      <c r="BW3" s="262"/>
      <c r="BX3" s="254" t="s">
        <v>384</v>
      </c>
      <c r="BY3" s="254" t="s">
        <v>385</v>
      </c>
      <c r="BZ3" s="262"/>
      <c r="CA3" s="254" t="s">
        <v>379</v>
      </c>
      <c r="CB3" s="254" t="s">
        <v>386</v>
      </c>
      <c r="CC3" s="262"/>
      <c r="CD3" s="254">
        <v>2016</v>
      </c>
      <c r="CE3" s="254">
        <v>2015</v>
      </c>
      <c r="CF3" s="261"/>
      <c r="CG3" s="254" t="s">
        <v>423</v>
      </c>
      <c r="CH3" s="254" t="s">
        <v>424</v>
      </c>
      <c r="CI3" s="262"/>
      <c r="CJ3" s="254" t="s">
        <v>401</v>
      </c>
      <c r="CK3" s="254" t="s">
        <v>402</v>
      </c>
      <c r="CL3" s="261"/>
      <c r="CM3" s="254" t="s">
        <v>403</v>
      </c>
      <c r="CN3" s="254" t="s">
        <v>868</v>
      </c>
      <c r="CO3" s="262"/>
      <c r="CP3" s="255" t="s">
        <v>405</v>
      </c>
      <c r="CQ3" s="254" t="s">
        <v>406</v>
      </c>
      <c r="CR3" s="262"/>
      <c r="CS3" s="255" t="s">
        <v>407</v>
      </c>
      <c r="CT3" s="254" t="s">
        <v>408</v>
      </c>
      <c r="CU3" s="262"/>
      <c r="CV3" s="255" t="s">
        <v>409</v>
      </c>
      <c r="CW3" s="254" t="s">
        <v>410</v>
      </c>
      <c r="CX3" s="262"/>
      <c r="CY3" s="255">
        <v>2015</v>
      </c>
      <c r="CZ3" s="254">
        <v>2014</v>
      </c>
      <c r="DA3" s="262"/>
      <c r="DB3" s="255" t="s">
        <v>400</v>
      </c>
      <c r="DC3" s="254" t="s">
        <v>389</v>
      </c>
      <c r="DD3" s="262"/>
      <c r="DE3" s="254" t="s">
        <v>402</v>
      </c>
      <c r="DF3" s="254" t="s">
        <v>411</v>
      </c>
      <c r="DG3" s="261"/>
      <c r="DH3" s="254" t="s">
        <v>412</v>
      </c>
      <c r="DI3" s="254" t="s">
        <v>413</v>
      </c>
      <c r="DJ3" s="261"/>
      <c r="DK3" s="254" t="s">
        <v>414</v>
      </c>
      <c r="DL3" s="254" t="s">
        <v>387</v>
      </c>
      <c r="DM3" s="261"/>
      <c r="DN3" s="254" t="s">
        <v>415</v>
      </c>
      <c r="DO3" s="254" t="s">
        <v>393</v>
      </c>
      <c r="DP3" s="261"/>
      <c r="DQ3" s="254" t="s">
        <v>416</v>
      </c>
      <c r="DR3" s="254" t="s">
        <v>417</v>
      </c>
      <c r="DS3" s="261"/>
      <c r="DT3" s="263" t="s">
        <v>471</v>
      </c>
      <c r="DU3" s="264">
        <v>2014</v>
      </c>
      <c r="DV3" s="264">
        <v>2013</v>
      </c>
      <c r="DW3" s="261"/>
      <c r="DX3" s="264" t="s">
        <v>411</v>
      </c>
      <c r="DY3" s="264" t="s">
        <v>418</v>
      </c>
      <c r="DZ3" s="261"/>
      <c r="EA3" s="264" t="s">
        <v>387</v>
      </c>
      <c r="EB3" s="264" t="s">
        <v>388</v>
      </c>
      <c r="EC3" s="261"/>
      <c r="ED3" s="264">
        <v>2013</v>
      </c>
      <c r="EE3" s="264">
        <v>2012</v>
      </c>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row>
    <row r="4" spans="1:217">
      <c r="A4" s="76" t="s">
        <v>168</v>
      </c>
      <c r="B4" s="77"/>
      <c r="C4" s="547">
        <f t="shared" ref="C4:D10" si="0">F4-L4</f>
        <v>108716</v>
      </c>
      <c r="D4" s="246">
        <f t="shared" si="0"/>
        <v>132332</v>
      </c>
      <c r="E4" s="267"/>
      <c r="F4" s="547">
        <f>'[2]1_1 '!$B$37</f>
        <v>226800</v>
      </c>
      <c r="G4" s="547">
        <f>'[2]1_1 '!$B$76</f>
        <v>369062</v>
      </c>
      <c r="H4" s="267"/>
      <c r="I4" s="547">
        <f t="shared" ref="I4:I10" si="1">L4-O4</f>
        <v>62803</v>
      </c>
      <c r="J4" s="246">
        <f t="shared" ref="J4:J10" si="2">M4-P4</f>
        <v>117872</v>
      </c>
      <c r="K4" s="267"/>
      <c r="L4" s="547">
        <f>'[3]1_1 '!$B$36</f>
        <v>118084</v>
      </c>
      <c r="M4" s="246">
        <f>'[3]1_1 '!$B$75</f>
        <v>236730</v>
      </c>
      <c r="N4" s="267"/>
      <c r="O4" s="547">
        <f>'[3]1_1  trzy m-ce'!$B$95</f>
        <v>55281</v>
      </c>
      <c r="P4" s="246">
        <f>'[3]1_1  trzy m-ce'!$B$134</f>
        <v>118858</v>
      </c>
      <c r="Q4" s="267"/>
      <c r="R4" s="542">
        <v>479519</v>
      </c>
      <c r="S4" s="246">
        <v>412028</v>
      </c>
      <c r="T4" s="543"/>
      <c r="U4" s="542">
        <v>110457</v>
      </c>
      <c r="V4" s="246">
        <v>131915</v>
      </c>
      <c r="W4" s="543"/>
      <c r="X4" s="542">
        <v>369062</v>
      </c>
      <c r="Y4" s="246">
        <v>280113</v>
      </c>
      <c r="Z4" s="543"/>
      <c r="AA4" s="542">
        <v>132332</v>
      </c>
      <c r="AB4" s="246">
        <v>109103</v>
      </c>
      <c r="AC4" s="543"/>
      <c r="AD4" s="543"/>
      <c r="AE4" s="542">
        <v>236730</v>
      </c>
      <c r="AF4" s="246">
        <v>171010</v>
      </c>
      <c r="AG4" s="543"/>
      <c r="AH4" s="542">
        <v>117872</v>
      </c>
      <c r="AI4" s="246">
        <v>93845</v>
      </c>
      <c r="AJ4" s="543"/>
      <c r="AK4" s="542">
        <v>118858</v>
      </c>
      <c r="AL4" s="246">
        <v>77165</v>
      </c>
      <c r="AM4" s="543"/>
      <c r="AN4" s="542">
        <f>'[4]1_1 '!$B$35</f>
        <v>247493</v>
      </c>
      <c r="AO4" s="246">
        <f>'[4]1_1 '!$B$72</f>
        <v>165978</v>
      </c>
      <c r="AP4" s="543"/>
      <c r="AQ4" s="542">
        <f t="shared" ref="AQ4:AR9" si="3">AN4-AT4</f>
        <v>86872</v>
      </c>
      <c r="AR4" s="246">
        <f t="shared" si="3"/>
        <v>77191</v>
      </c>
      <c r="AS4" s="543"/>
      <c r="AT4" s="542">
        <v>160621</v>
      </c>
      <c r="AU4" s="246">
        <v>88787</v>
      </c>
      <c r="AV4" s="543"/>
      <c r="AW4" s="542">
        <v>69780</v>
      </c>
      <c r="AX4" s="246">
        <v>32915</v>
      </c>
      <c r="AY4" s="543"/>
      <c r="AZ4" s="542">
        <v>90841</v>
      </c>
      <c r="BA4" s="246">
        <v>55872</v>
      </c>
      <c r="BB4" s="543"/>
      <c r="BC4" s="542">
        <v>51459</v>
      </c>
      <c r="BD4" s="246">
        <v>26651</v>
      </c>
      <c r="BE4" s="543"/>
      <c r="BF4" s="542">
        <v>39382</v>
      </c>
      <c r="BG4" s="246">
        <v>29221</v>
      </c>
      <c r="BH4" s="543"/>
      <c r="BI4" s="542">
        <v>165978</v>
      </c>
      <c r="BJ4" s="246">
        <v>283169</v>
      </c>
      <c r="BK4" s="543"/>
      <c r="BL4" s="542">
        <v>77191</v>
      </c>
      <c r="BM4" s="246">
        <v>150825</v>
      </c>
      <c r="BN4" s="543"/>
      <c r="BO4" s="542">
        <v>88787</v>
      </c>
      <c r="BP4" s="246">
        <v>132344</v>
      </c>
      <c r="BQ4" s="543"/>
      <c r="BR4" s="542">
        <v>32915</v>
      </c>
      <c r="BS4" s="246">
        <v>41690</v>
      </c>
      <c r="BT4" s="543"/>
      <c r="BU4" s="542">
        <v>55872</v>
      </c>
      <c r="BV4" s="246">
        <v>90654</v>
      </c>
      <c r="BW4" s="267"/>
      <c r="BX4" s="265">
        <v>26651</v>
      </c>
      <c r="BY4" s="266">
        <v>27237</v>
      </c>
      <c r="BZ4" s="267"/>
      <c r="CA4" s="265">
        <v>29221</v>
      </c>
      <c r="CB4" s="266">
        <v>63417</v>
      </c>
      <c r="CC4" s="267"/>
      <c r="CD4" s="265">
        <v>283169</v>
      </c>
      <c r="CE4" s="266">
        <v>211458</v>
      </c>
      <c r="CF4" s="267"/>
      <c r="CG4" s="265">
        <v>150825</v>
      </c>
      <c r="CH4" s="266">
        <v>33912</v>
      </c>
      <c r="CI4" s="267"/>
      <c r="CJ4" s="265">
        <v>132344</v>
      </c>
      <c r="CK4" s="266">
        <v>177546</v>
      </c>
      <c r="CL4" s="267"/>
      <c r="CM4" s="265">
        <v>41690</v>
      </c>
      <c r="CN4" s="266">
        <v>31301</v>
      </c>
      <c r="CO4" s="267"/>
      <c r="CP4" s="265">
        <v>90654</v>
      </c>
      <c r="CQ4" s="266">
        <v>146245</v>
      </c>
      <c r="CR4" s="267"/>
      <c r="CS4" s="265">
        <v>27237</v>
      </c>
      <c r="CT4" s="266">
        <v>86032</v>
      </c>
      <c r="CU4" s="267"/>
      <c r="CV4" s="265">
        <v>63417</v>
      </c>
      <c r="CW4" s="266">
        <v>60213</v>
      </c>
      <c r="CX4" s="267"/>
      <c r="CY4" s="265">
        <v>211458</v>
      </c>
      <c r="CZ4" s="266">
        <v>188897</v>
      </c>
      <c r="DA4" s="267"/>
      <c r="DB4" s="265">
        <v>33912</v>
      </c>
      <c r="DC4" s="266">
        <v>63753</v>
      </c>
      <c r="DD4" s="267"/>
      <c r="DE4" s="266">
        <v>177546</v>
      </c>
      <c r="DF4" s="266">
        <v>125144</v>
      </c>
      <c r="DG4" s="261"/>
      <c r="DH4" s="266">
        <v>31301</v>
      </c>
      <c r="DI4" s="266">
        <v>42876</v>
      </c>
      <c r="DJ4" s="261"/>
      <c r="DK4" s="266">
        <v>146245</v>
      </c>
      <c r="DL4" s="266">
        <v>82268</v>
      </c>
      <c r="DM4" s="261"/>
      <c r="DN4" s="266">
        <v>86032</v>
      </c>
      <c r="DO4" s="266">
        <v>38079</v>
      </c>
      <c r="DP4" s="261"/>
      <c r="DQ4" s="266">
        <v>60213</v>
      </c>
      <c r="DR4" s="266">
        <v>44189</v>
      </c>
      <c r="DS4" s="261"/>
      <c r="DT4" s="268" t="s">
        <v>21</v>
      </c>
      <c r="DU4" s="266">
        <v>188897</v>
      </c>
      <c r="DV4" s="266">
        <v>256524</v>
      </c>
      <c r="DW4" s="261"/>
      <c r="DX4" s="266">
        <v>125144</v>
      </c>
      <c r="DY4" s="266">
        <v>173182</v>
      </c>
      <c r="DZ4" s="261"/>
      <c r="EA4" s="266">
        <v>82268</v>
      </c>
      <c r="EB4" s="266">
        <v>115854</v>
      </c>
      <c r="EC4" s="261"/>
      <c r="ED4" s="269">
        <v>256524</v>
      </c>
      <c r="EE4" s="269">
        <v>167268</v>
      </c>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row>
    <row r="5" spans="1:217" ht="25.5">
      <c r="A5" s="722" t="s">
        <v>1017</v>
      </c>
      <c r="B5" s="77"/>
      <c r="C5" s="718">
        <f t="shared" si="0"/>
        <v>294603</v>
      </c>
      <c r="D5" s="724">
        <f t="shared" si="0"/>
        <v>442783</v>
      </c>
      <c r="E5" s="283"/>
      <c r="F5" s="718">
        <f>'[2]1_1 '!$C$37</f>
        <v>955375</v>
      </c>
      <c r="G5" s="718">
        <f>'[2]1_1 '!$C$76</f>
        <v>911903</v>
      </c>
      <c r="H5" s="283"/>
      <c r="I5" s="718">
        <f t="shared" si="1"/>
        <v>313174</v>
      </c>
      <c r="J5" s="724">
        <f t="shared" si="2"/>
        <v>245925</v>
      </c>
      <c r="K5" s="283"/>
      <c r="L5" s="718">
        <f>'[3]1_1 '!$C$36</f>
        <v>660772</v>
      </c>
      <c r="M5" s="724">
        <f>'[3]1_1 '!$C$75</f>
        <v>469120</v>
      </c>
      <c r="N5" s="283"/>
      <c r="O5" s="718">
        <f>'[3]1_1  trzy m-ce'!$C$95</f>
        <v>347598</v>
      </c>
      <c r="P5" s="724">
        <f>'[3]1_1  trzy m-ce'!$C$134</f>
        <v>223195</v>
      </c>
      <c r="Q5" s="283"/>
      <c r="R5" s="514">
        <v>1683070</v>
      </c>
      <c r="S5" s="247">
        <v>1299817</v>
      </c>
      <c r="T5" s="543"/>
      <c r="U5" s="514">
        <v>711141</v>
      </c>
      <c r="V5" s="247">
        <v>390431</v>
      </c>
      <c r="W5" s="543"/>
      <c r="X5" s="514">
        <v>971929</v>
      </c>
      <c r="Y5" s="247">
        <v>909386</v>
      </c>
      <c r="Z5" s="543"/>
      <c r="AA5" s="514">
        <v>471307</v>
      </c>
      <c r="AB5" s="247">
        <v>339863</v>
      </c>
      <c r="AC5" s="543"/>
      <c r="AD5" s="543"/>
      <c r="AE5" s="514">
        <v>500622</v>
      </c>
      <c r="AF5" s="247">
        <v>569523</v>
      </c>
      <c r="AG5" s="543"/>
      <c r="AH5" s="514">
        <v>264684</v>
      </c>
      <c r="AI5" s="247">
        <v>326612</v>
      </c>
      <c r="AJ5" s="543"/>
      <c r="AK5" s="514">
        <v>235938</v>
      </c>
      <c r="AL5" s="247">
        <v>242911</v>
      </c>
      <c r="AM5" s="543"/>
      <c r="AN5" s="514">
        <f>'[4]1_1 '!$C$35</f>
        <v>1299817</v>
      </c>
      <c r="AO5" s="247">
        <f>'[4]1_1 '!$C$72</f>
        <v>1516492</v>
      </c>
      <c r="AP5" s="543"/>
      <c r="AQ5" s="514">
        <f t="shared" si="3"/>
        <v>390431</v>
      </c>
      <c r="AR5" s="247">
        <f t="shared" si="3"/>
        <v>393676</v>
      </c>
      <c r="AS5" s="543"/>
      <c r="AT5" s="514">
        <v>909386</v>
      </c>
      <c r="AU5" s="247">
        <v>1122816</v>
      </c>
      <c r="AV5" s="543"/>
      <c r="AW5" s="514">
        <v>339863</v>
      </c>
      <c r="AX5" s="247">
        <v>308899</v>
      </c>
      <c r="AY5" s="543"/>
      <c r="AZ5" s="514">
        <v>569523</v>
      </c>
      <c r="BA5" s="247">
        <v>813917</v>
      </c>
      <c r="BB5" s="543"/>
      <c r="BC5" s="514">
        <v>326612</v>
      </c>
      <c r="BD5" s="247">
        <v>479224</v>
      </c>
      <c r="BE5" s="543"/>
      <c r="BF5" s="514">
        <v>242911</v>
      </c>
      <c r="BG5" s="247">
        <v>334693</v>
      </c>
      <c r="BH5" s="543"/>
      <c r="BI5" s="514">
        <v>1516492</v>
      </c>
      <c r="BJ5" s="247">
        <v>1661215</v>
      </c>
      <c r="BK5" s="543"/>
      <c r="BL5" s="514">
        <v>393676</v>
      </c>
      <c r="BM5" s="247">
        <v>550921</v>
      </c>
      <c r="BN5" s="543"/>
      <c r="BO5" s="514">
        <v>1122816</v>
      </c>
      <c r="BP5" s="247">
        <v>1110294</v>
      </c>
      <c r="BQ5" s="543"/>
      <c r="BR5" s="514">
        <v>308899</v>
      </c>
      <c r="BS5" s="247">
        <v>510474</v>
      </c>
      <c r="BT5" s="543"/>
      <c r="BU5" s="514">
        <v>813917</v>
      </c>
      <c r="BV5" s="247">
        <v>599820</v>
      </c>
      <c r="BW5" s="267"/>
      <c r="BX5" s="270">
        <v>479224</v>
      </c>
      <c r="BY5" s="260">
        <v>343886</v>
      </c>
      <c r="BZ5" s="267"/>
      <c r="CA5" s="270">
        <v>334693</v>
      </c>
      <c r="CB5" s="260">
        <v>255934</v>
      </c>
      <c r="CC5" s="267"/>
      <c r="CD5" s="270">
        <v>1661215</v>
      </c>
      <c r="CE5" s="260">
        <v>1934229</v>
      </c>
      <c r="CF5" s="267"/>
      <c r="CG5" s="270">
        <v>550921</v>
      </c>
      <c r="CH5" s="260">
        <v>525579</v>
      </c>
      <c r="CI5" s="267"/>
      <c r="CJ5" s="270">
        <v>1110294</v>
      </c>
      <c r="CK5" s="260">
        <v>1408650</v>
      </c>
      <c r="CL5" s="267"/>
      <c r="CM5" s="270">
        <v>510474</v>
      </c>
      <c r="CN5" s="260">
        <v>523081</v>
      </c>
      <c r="CO5" s="267"/>
      <c r="CP5" s="270">
        <v>599820</v>
      </c>
      <c r="CQ5" s="260">
        <v>885569</v>
      </c>
      <c r="CR5" s="267"/>
      <c r="CS5" s="270">
        <v>343886</v>
      </c>
      <c r="CT5" s="260">
        <v>462379</v>
      </c>
      <c r="CU5" s="267"/>
      <c r="CV5" s="270">
        <v>255934</v>
      </c>
      <c r="CW5" s="260">
        <v>423190</v>
      </c>
      <c r="CX5" s="267"/>
      <c r="CY5" s="270">
        <v>1934229</v>
      </c>
      <c r="CZ5" s="260">
        <v>855029</v>
      </c>
      <c r="DA5" s="267"/>
      <c r="DB5" s="270">
        <v>525579</v>
      </c>
      <c r="DC5" s="260">
        <v>314945</v>
      </c>
      <c r="DD5" s="267"/>
      <c r="DE5" s="260">
        <v>1408650</v>
      </c>
      <c r="DF5" s="260">
        <v>540084</v>
      </c>
      <c r="DG5" s="261"/>
      <c r="DH5" s="260">
        <v>523081</v>
      </c>
      <c r="DI5" s="260">
        <v>257781</v>
      </c>
      <c r="DJ5" s="261"/>
      <c r="DK5" s="260">
        <v>885569</v>
      </c>
      <c r="DL5" s="260">
        <v>282303</v>
      </c>
      <c r="DM5" s="261"/>
      <c r="DN5" s="260">
        <v>462379</v>
      </c>
      <c r="DO5" s="260">
        <v>155138</v>
      </c>
      <c r="DP5" s="261"/>
      <c r="DQ5" s="260">
        <v>423190</v>
      </c>
      <c r="DR5" s="260">
        <v>127165</v>
      </c>
      <c r="DS5" s="261"/>
      <c r="DT5" s="267" t="s">
        <v>22</v>
      </c>
      <c r="DU5" s="260">
        <v>403503</v>
      </c>
      <c r="DV5" s="260">
        <v>520926</v>
      </c>
      <c r="DW5" s="261"/>
      <c r="DX5" s="260">
        <v>234821</v>
      </c>
      <c r="DY5" s="260">
        <v>402703</v>
      </c>
      <c r="DZ5" s="261"/>
      <c r="EA5" s="260">
        <v>126211</v>
      </c>
      <c r="EB5" s="260">
        <v>274748</v>
      </c>
      <c r="EC5" s="261"/>
      <c r="ED5" s="271">
        <v>520926</v>
      </c>
      <c r="EE5" s="271">
        <v>857153</v>
      </c>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row>
    <row r="6" spans="1:217">
      <c r="A6" s="723" t="s">
        <v>1016</v>
      </c>
      <c r="B6" s="77"/>
      <c r="C6" s="718">
        <f t="shared" si="0"/>
        <v>1520</v>
      </c>
      <c r="D6" s="724">
        <f t="shared" si="0"/>
        <v>3189</v>
      </c>
      <c r="E6" s="283"/>
      <c r="F6" s="718">
        <f>'[2]1_1 '!$D$37</f>
        <v>7061</v>
      </c>
      <c r="G6" s="718">
        <f>'[2]1_1 '!$D$76</f>
        <v>7049</v>
      </c>
      <c r="H6" s="283"/>
      <c r="I6" s="718">
        <f t="shared" si="1"/>
        <v>4370</v>
      </c>
      <c r="J6" s="724">
        <f t="shared" si="2"/>
        <v>2629</v>
      </c>
      <c r="K6" s="283"/>
      <c r="L6" s="718">
        <f>'[3]1_1 '!$D$36</f>
        <v>5541</v>
      </c>
      <c r="M6" s="724">
        <f>'[3]1_1 '!$D$75</f>
        <v>3860</v>
      </c>
      <c r="N6" s="283"/>
      <c r="O6" s="718">
        <f>'[3]1_1  trzy m-ce'!$D$95</f>
        <v>1171</v>
      </c>
      <c r="P6" s="724">
        <f>'[3]1_1  trzy m-ce'!$D$134</f>
        <v>1231</v>
      </c>
      <c r="Q6" s="283"/>
      <c r="R6" s="514"/>
      <c r="S6" s="247"/>
      <c r="T6" s="543"/>
      <c r="U6" s="514"/>
      <c r="V6" s="247"/>
      <c r="W6" s="543"/>
      <c r="X6" s="514"/>
      <c r="Y6" s="247"/>
      <c r="Z6" s="543"/>
      <c r="AA6" s="514"/>
      <c r="AB6" s="247"/>
      <c r="AC6" s="543"/>
      <c r="AD6" s="543"/>
      <c r="AE6" s="514"/>
      <c r="AF6" s="247"/>
      <c r="AG6" s="543"/>
      <c r="AH6" s="514"/>
      <c r="AI6" s="247"/>
      <c r="AJ6" s="543"/>
      <c r="AK6" s="514"/>
      <c r="AL6" s="247"/>
      <c r="AM6" s="543"/>
      <c r="AN6" s="514"/>
      <c r="AO6" s="247"/>
      <c r="AP6" s="543"/>
      <c r="AQ6" s="514"/>
      <c r="AR6" s="247"/>
      <c r="AS6" s="543"/>
      <c r="AT6" s="514"/>
      <c r="AU6" s="247"/>
      <c r="AV6" s="543"/>
      <c r="AW6" s="514"/>
      <c r="AX6" s="247"/>
      <c r="AY6" s="543"/>
      <c r="AZ6" s="514"/>
      <c r="BA6" s="247"/>
      <c r="BB6" s="543"/>
      <c r="BC6" s="514"/>
      <c r="BD6" s="247"/>
      <c r="BE6" s="543"/>
      <c r="BF6" s="514"/>
      <c r="BG6" s="247"/>
      <c r="BH6" s="543"/>
      <c r="BI6" s="514"/>
      <c r="BJ6" s="247"/>
      <c r="BK6" s="543"/>
      <c r="BL6" s="514"/>
      <c r="BM6" s="247"/>
      <c r="BN6" s="543"/>
      <c r="BO6" s="514"/>
      <c r="BP6" s="247"/>
      <c r="BQ6" s="543"/>
      <c r="BR6" s="514"/>
      <c r="BS6" s="247"/>
      <c r="BT6" s="543"/>
      <c r="BU6" s="514"/>
      <c r="BV6" s="247"/>
      <c r="BW6" s="267"/>
      <c r="BX6" s="270"/>
      <c r="BY6" s="260"/>
      <c r="BZ6" s="267"/>
      <c r="CA6" s="270"/>
      <c r="CB6" s="260"/>
      <c r="CC6" s="267"/>
      <c r="CD6" s="270"/>
      <c r="CE6" s="260"/>
      <c r="CF6" s="267"/>
      <c r="CG6" s="270"/>
      <c r="CH6" s="260"/>
      <c r="CI6" s="267"/>
      <c r="CJ6" s="270"/>
      <c r="CK6" s="260"/>
      <c r="CL6" s="267"/>
      <c r="CM6" s="270"/>
      <c r="CN6" s="260"/>
      <c r="CO6" s="267"/>
      <c r="CP6" s="270"/>
      <c r="CQ6" s="260"/>
      <c r="CR6" s="267"/>
      <c r="CS6" s="270"/>
      <c r="CT6" s="260"/>
      <c r="CU6" s="267"/>
      <c r="CV6" s="270"/>
      <c r="CW6" s="260"/>
      <c r="CX6" s="267"/>
      <c r="CY6" s="270"/>
      <c r="CZ6" s="260"/>
      <c r="DA6" s="267"/>
      <c r="DB6" s="270"/>
      <c r="DC6" s="260"/>
      <c r="DD6" s="267"/>
      <c r="DE6" s="260"/>
      <c r="DF6" s="260"/>
      <c r="DG6" s="261"/>
      <c r="DH6" s="260"/>
      <c r="DI6" s="260"/>
      <c r="DJ6" s="261"/>
      <c r="DK6" s="260"/>
      <c r="DL6" s="260"/>
      <c r="DM6" s="261"/>
      <c r="DN6" s="260"/>
      <c r="DO6" s="260"/>
      <c r="DP6" s="261"/>
      <c r="DQ6" s="260"/>
      <c r="DR6" s="260"/>
      <c r="DS6" s="261"/>
      <c r="DT6" s="267"/>
      <c r="DU6" s="260"/>
      <c r="DV6" s="260"/>
      <c r="DW6" s="261"/>
      <c r="DX6" s="260"/>
      <c r="DY6" s="260"/>
      <c r="DZ6" s="261"/>
      <c r="EA6" s="260"/>
      <c r="EB6" s="260"/>
      <c r="EC6" s="261"/>
      <c r="ED6" s="271"/>
      <c r="EE6" s="27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row>
    <row r="7" spans="1:217">
      <c r="A7" s="77" t="s">
        <v>172</v>
      </c>
      <c r="B7" s="77"/>
      <c r="C7" s="509">
        <f t="shared" si="0"/>
        <v>407696</v>
      </c>
      <c r="D7" s="247">
        <f t="shared" si="0"/>
        <v>468167</v>
      </c>
      <c r="E7" s="267"/>
      <c r="F7" s="509">
        <f>'[2]1_1 '!$E$37</f>
        <v>1315971</v>
      </c>
      <c r="G7" s="509">
        <f>'[2]1_1 '!$E$76</f>
        <v>1330839</v>
      </c>
      <c r="H7" s="267"/>
      <c r="I7" s="509">
        <f t="shared" si="1"/>
        <v>422939</v>
      </c>
      <c r="J7" s="247">
        <f t="shared" si="2"/>
        <v>511909</v>
      </c>
      <c r="K7" s="267"/>
      <c r="L7" s="509">
        <f>'[3]1_1 '!$E$36</f>
        <v>908275</v>
      </c>
      <c r="M7" s="247">
        <f>'[3]1_1 '!$E$75</f>
        <v>862672</v>
      </c>
      <c r="N7" s="267"/>
      <c r="O7" s="509">
        <f>'[3]1_1  trzy m-ce'!$E$95</f>
        <v>485336</v>
      </c>
      <c r="P7" s="247">
        <f>'[3]1_1  trzy m-ce'!$E$134</f>
        <v>350763</v>
      </c>
      <c r="Q7" s="267"/>
      <c r="R7" s="514">
        <v>1784941</v>
      </c>
      <c r="S7" s="247">
        <v>2014507</v>
      </c>
      <c r="T7" s="543"/>
      <c r="U7" s="514">
        <v>454102</v>
      </c>
      <c r="V7" s="247">
        <v>827817</v>
      </c>
      <c r="W7" s="543"/>
      <c r="X7" s="514">
        <v>1330839</v>
      </c>
      <c r="Y7" s="247">
        <v>1186690</v>
      </c>
      <c r="Z7" s="543"/>
      <c r="AA7" s="514">
        <v>468167</v>
      </c>
      <c r="AB7" s="247">
        <v>413530</v>
      </c>
      <c r="AC7" s="543"/>
      <c r="AD7" s="543"/>
      <c r="AE7" s="514">
        <v>862672</v>
      </c>
      <c r="AF7" s="247">
        <v>773160</v>
      </c>
      <c r="AG7" s="543"/>
      <c r="AH7" s="514">
        <v>511909</v>
      </c>
      <c r="AI7" s="247">
        <v>504015</v>
      </c>
      <c r="AJ7" s="543"/>
      <c r="AK7" s="514">
        <v>350763</v>
      </c>
      <c r="AL7" s="247">
        <v>269145</v>
      </c>
      <c r="AM7" s="543"/>
      <c r="AN7" s="514">
        <f>'[4]1_1 '!$D$35</f>
        <v>2044029</v>
      </c>
      <c r="AO7" s="247">
        <f>'[4]1_1 '!$D$72</f>
        <v>1693016</v>
      </c>
      <c r="AP7" s="543"/>
      <c r="AQ7" s="514">
        <f t="shared" si="3"/>
        <v>835089</v>
      </c>
      <c r="AR7" s="247">
        <f t="shared" si="3"/>
        <v>720476</v>
      </c>
      <c r="AS7" s="543"/>
      <c r="AT7" s="514">
        <v>1208940</v>
      </c>
      <c r="AU7" s="247">
        <v>972540</v>
      </c>
      <c r="AV7" s="543"/>
      <c r="AW7" s="514">
        <v>415462</v>
      </c>
      <c r="AX7" s="247">
        <v>367910</v>
      </c>
      <c r="AY7" s="543"/>
      <c r="AZ7" s="514">
        <v>793478</v>
      </c>
      <c r="BA7" s="247">
        <v>604630</v>
      </c>
      <c r="BB7" s="543"/>
      <c r="BC7" s="514">
        <v>519997</v>
      </c>
      <c r="BD7" s="247">
        <v>342543</v>
      </c>
      <c r="BE7" s="543"/>
      <c r="BF7" s="514">
        <v>273481</v>
      </c>
      <c r="BG7" s="247">
        <v>262087</v>
      </c>
      <c r="BH7" s="543"/>
      <c r="BI7" s="514">
        <v>1693016</v>
      </c>
      <c r="BJ7" s="247">
        <v>1806054</v>
      </c>
      <c r="BK7" s="543"/>
      <c r="BL7" s="514">
        <v>720476</v>
      </c>
      <c r="BM7" s="247">
        <v>634676</v>
      </c>
      <c r="BN7" s="543"/>
      <c r="BO7" s="514">
        <v>972540</v>
      </c>
      <c r="BP7" s="247">
        <v>1171378</v>
      </c>
      <c r="BQ7" s="543"/>
      <c r="BR7" s="514">
        <v>367910</v>
      </c>
      <c r="BS7" s="247">
        <v>427039</v>
      </c>
      <c r="BT7" s="543"/>
      <c r="BU7" s="514">
        <v>604630</v>
      </c>
      <c r="BV7" s="247">
        <v>744339</v>
      </c>
      <c r="BW7" s="267"/>
      <c r="BX7" s="270">
        <v>342543</v>
      </c>
      <c r="BY7" s="260">
        <v>416024</v>
      </c>
      <c r="BZ7" s="267"/>
      <c r="CA7" s="270">
        <v>262087</v>
      </c>
      <c r="CB7" s="260">
        <v>328315</v>
      </c>
      <c r="CC7" s="267"/>
      <c r="CD7" s="270">
        <v>1806054</v>
      </c>
      <c r="CE7" s="260">
        <v>1924886</v>
      </c>
      <c r="CF7" s="267"/>
      <c r="CG7" s="270">
        <v>634676</v>
      </c>
      <c r="CH7" s="260">
        <v>791335</v>
      </c>
      <c r="CI7" s="267"/>
      <c r="CJ7" s="270">
        <v>1171378</v>
      </c>
      <c r="CK7" s="260">
        <v>1133551</v>
      </c>
      <c r="CL7" s="267"/>
      <c r="CM7" s="270">
        <v>427039</v>
      </c>
      <c r="CN7" s="260">
        <v>437305</v>
      </c>
      <c r="CO7" s="267"/>
      <c r="CP7" s="270">
        <v>744339</v>
      </c>
      <c r="CQ7" s="260">
        <v>696246</v>
      </c>
      <c r="CR7" s="267"/>
      <c r="CS7" s="270">
        <v>416024</v>
      </c>
      <c r="CT7" s="260">
        <v>410845</v>
      </c>
      <c r="CU7" s="267"/>
      <c r="CV7" s="270">
        <v>328315</v>
      </c>
      <c r="CW7" s="260">
        <v>285401</v>
      </c>
      <c r="CX7" s="267"/>
      <c r="CY7" s="270">
        <v>1924886</v>
      </c>
      <c r="CZ7" s="260">
        <v>1934781</v>
      </c>
      <c r="DA7" s="267"/>
      <c r="DB7" s="270">
        <v>791335</v>
      </c>
      <c r="DC7" s="260">
        <v>648958</v>
      </c>
      <c r="DD7" s="267"/>
      <c r="DE7" s="260">
        <v>1133551</v>
      </c>
      <c r="DF7" s="260">
        <v>1285823</v>
      </c>
      <c r="DG7" s="261"/>
      <c r="DH7" s="260">
        <v>437305</v>
      </c>
      <c r="DI7" s="260">
        <v>444335</v>
      </c>
      <c r="DJ7" s="261"/>
      <c r="DK7" s="260">
        <v>696246</v>
      </c>
      <c r="DL7" s="260">
        <v>841488</v>
      </c>
      <c r="DM7" s="261"/>
      <c r="DN7" s="260">
        <v>410845</v>
      </c>
      <c r="DO7" s="260">
        <v>461646</v>
      </c>
      <c r="DP7" s="261"/>
      <c r="DQ7" s="260">
        <v>285401</v>
      </c>
      <c r="DR7" s="260">
        <v>379842</v>
      </c>
      <c r="DS7" s="261"/>
      <c r="DT7" s="267" t="s">
        <v>24</v>
      </c>
      <c r="DU7" s="260">
        <v>115951</v>
      </c>
      <c r="DV7" s="260">
        <v>606915</v>
      </c>
      <c r="DW7" s="261"/>
      <c r="DX7" s="260">
        <v>79784</v>
      </c>
      <c r="DY7" s="260">
        <v>438534</v>
      </c>
      <c r="DZ7" s="261"/>
      <c r="EA7" s="260">
        <v>57697</v>
      </c>
      <c r="EB7" s="260">
        <v>247822</v>
      </c>
      <c r="EC7" s="261"/>
      <c r="ED7" s="271">
        <v>606915</v>
      </c>
      <c r="EE7" s="271">
        <v>340396</v>
      </c>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row>
    <row r="8" spans="1:217" ht="15.75">
      <c r="A8" s="77" t="s">
        <v>173</v>
      </c>
      <c r="B8" s="77"/>
      <c r="C8" s="509">
        <f t="shared" si="0"/>
        <v>9866</v>
      </c>
      <c r="D8" s="247">
        <f t="shared" si="0"/>
        <v>10387</v>
      </c>
      <c r="E8" s="267"/>
      <c r="F8" s="509">
        <f>'[2]1_1 '!$F$37</f>
        <v>31249</v>
      </c>
      <c r="G8" s="509">
        <f>'[2]1_1 '!$F$76</f>
        <v>20637</v>
      </c>
      <c r="H8" s="267"/>
      <c r="I8" s="509">
        <f t="shared" si="1"/>
        <v>9927</v>
      </c>
      <c r="J8" s="247">
        <f t="shared" si="2"/>
        <v>5855</v>
      </c>
      <c r="K8" s="267"/>
      <c r="L8" s="509">
        <f>'[3]1_1 '!$F$36</f>
        <v>21383</v>
      </c>
      <c r="M8" s="247">
        <f>'[3]1_1 '!$F$75</f>
        <v>10250</v>
      </c>
      <c r="N8" s="267"/>
      <c r="O8" s="509">
        <f>'[3]1_1  trzy m-ce'!$F$95</f>
        <v>11456</v>
      </c>
      <c r="P8" s="247">
        <f>'[3]1_1  trzy m-ce'!$F$134</f>
        <v>4395</v>
      </c>
      <c r="Q8" s="267"/>
      <c r="R8" s="514">
        <v>47460</v>
      </c>
      <c r="S8" s="247">
        <v>36947</v>
      </c>
      <c r="T8" s="543"/>
      <c r="U8" s="514">
        <v>26823</v>
      </c>
      <c r="V8" s="247">
        <v>8682</v>
      </c>
      <c r="W8" s="543"/>
      <c r="X8" s="514">
        <v>20637</v>
      </c>
      <c r="Y8" s="247">
        <v>28265</v>
      </c>
      <c r="Z8" s="543"/>
      <c r="AA8" s="514">
        <v>10387</v>
      </c>
      <c r="AB8" s="247">
        <v>3645</v>
      </c>
      <c r="AC8" s="543"/>
      <c r="AD8" s="543"/>
      <c r="AE8" s="514">
        <v>10250</v>
      </c>
      <c r="AF8" s="247">
        <v>24620</v>
      </c>
      <c r="AG8" s="543"/>
      <c r="AH8" s="514">
        <v>5855</v>
      </c>
      <c r="AI8" s="247">
        <v>20115</v>
      </c>
      <c r="AJ8" s="543"/>
      <c r="AK8" s="514">
        <v>4395</v>
      </c>
      <c r="AL8" s="247">
        <v>4505</v>
      </c>
      <c r="AM8" s="543"/>
      <c r="AN8" s="514">
        <f>'[4]1_1 '!$E$35</f>
        <v>7425</v>
      </c>
      <c r="AO8" s="247">
        <f>'[4]1_1 '!$E$72</f>
        <v>751</v>
      </c>
      <c r="AP8" s="543"/>
      <c r="AQ8" s="514">
        <f t="shared" si="3"/>
        <v>1410</v>
      </c>
      <c r="AR8" s="247">
        <f t="shared" si="3"/>
        <v>163</v>
      </c>
      <c r="AS8" s="543"/>
      <c r="AT8" s="514">
        <v>6015</v>
      </c>
      <c r="AU8" s="247">
        <v>588</v>
      </c>
      <c r="AV8" s="543"/>
      <c r="AW8" s="514">
        <v>1713</v>
      </c>
      <c r="AX8" s="247">
        <v>6</v>
      </c>
      <c r="AY8" s="543"/>
      <c r="AZ8" s="514">
        <v>4302</v>
      </c>
      <c r="BA8" s="247">
        <v>582</v>
      </c>
      <c r="BB8" s="543"/>
      <c r="BC8" s="514">
        <v>4133</v>
      </c>
      <c r="BD8" s="247">
        <v>333</v>
      </c>
      <c r="BE8" s="543"/>
      <c r="BF8" s="514">
        <v>169</v>
      </c>
      <c r="BG8" s="247">
        <v>249</v>
      </c>
      <c r="BH8" s="543"/>
      <c r="BI8" s="514">
        <v>751</v>
      </c>
      <c r="BJ8" s="247">
        <v>1452</v>
      </c>
      <c r="BK8" s="543"/>
      <c r="BL8" s="514">
        <v>163</v>
      </c>
      <c r="BM8" s="247">
        <v>288</v>
      </c>
      <c r="BN8" s="543"/>
      <c r="BO8" s="514">
        <v>588</v>
      </c>
      <c r="BP8" s="247">
        <v>1164</v>
      </c>
      <c r="BQ8" s="543"/>
      <c r="BR8" s="514">
        <v>6</v>
      </c>
      <c r="BS8" s="247">
        <v>407</v>
      </c>
      <c r="BT8" s="543"/>
      <c r="BU8" s="514">
        <v>582</v>
      </c>
      <c r="BV8" s="247">
        <v>757</v>
      </c>
      <c r="BW8" s="267"/>
      <c r="BX8" s="270">
        <v>333</v>
      </c>
      <c r="BY8" s="260">
        <v>78</v>
      </c>
      <c r="BZ8" s="267"/>
      <c r="CA8" s="270">
        <v>249</v>
      </c>
      <c r="CB8" s="260">
        <v>679</v>
      </c>
      <c r="CC8" s="267"/>
      <c r="CD8" s="270">
        <v>1452</v>
      </c>
      <c r="CE8" s="260">
        <v>4604</v>
      </c>
      <c r="CF8" s="267"/>
      <c r="CG8" s="270">
        <v>288</v>
      </c>
      <c r="CH8" s="260">
        <v>1407</v>
      </c>
      <c r="CI8" s="267"/>
      <c r="CJ8" s="270">
        <v>1164</v>
      </c>
      <c r="CK8" s="260">
        <v>3197</v>
      </c>
      <c r="CL8" s="267"/>
      <c r="CM8" s="270">
        <v>407</v>
      </c>
      <c r="CN8" s="260">
        <v>666</v>
      </c>
      <c r="CO8" s="267"/>
      <c r="CP8" s="270">
        <v>757</v>
      </c>
      <c r="CQ8" s="260">
        <v>2531</v>
      </c>
      <c r="CR8" s="267"/>
      <c r="CS8" s="270">
        <v>78</v>
      </c>
      <c r="CT8" s="260">
        <v>893</v>
      </c>
      <c r="CU8" s="267"/>
      <c r="CV8" s="270">
        <v>679</v>
      </c>
      <c r="CW8" s="260">
        <v>1638</v>
      </c>
      <c r="CX8" s="267"/>
      <c r="CY8" s="270">
        <v>4604</v>
      </c>
      <c r="CZ8" s="260">
        <v>5928</v>
      </c>
      <c r="DA8" s="267"/>
      <c r="DB8" s="270">
        <v>1407</v>
      </c>
      <c r="DC8" s="260">
        <v>3719</v>
      </c>
      <c r="DD8" s="267"/>
      <c r="DE8" s="260">
        <v>3197</v>
      </c>
      <c r="DF8" s="260">
        <v>2209</v>
      </c>
      <c r="DG8" s="261"/>
      <c r="DH8" s="260">
        <v>666</v>
      </c>
      <c r="DI8" s="260">
        <v>1408</v>
      </c>
      <c r="DJ8" s="261"/>
      <c r="DK8" s="260">
        <v>2531</v>
      </c>
      <c r="DL8" s="260">
        <v>801</v>
      </c>
      <c r="DM8" s="261"/>
      <c r="DN8" s="260">
        <v>893</v>
      </c>
      <c r="DO8" s="260">
        <v>689</v>
      </c>
      <c r="DP8" s="261"/>
      <c r="DQ8" s="260">
        <v>1638</v>
      </c>
      <c r="DR8" s="260">
        <v>112</v>
      </c>
      <c r="DS8" s="261"/>
      <c r="DT8" s="272" t="s">
        <v>26</v>
      </c>
      <c r="DU8" s="260">
        <v>335575</v>
      </c>
      <c r="DV8" s="260">
        <v>202252</v>
      </c>
      <c r="DW8" s="261"/>
      <c r="DX8" s="260">
        <v>225479</v>
      </c>
      <c r="DY8" s="260">
        <v>116342</v>
      </c>
      <c r="DZ8" s="261"/>
      <c r="EA8" s="260">
        <v>98395</v>
      </c>
      <c r="EB8" s="260">
        <v>50183</v>
      </c>
      <c r="EC8" s="261"/>
      <c r="ED8" s="271">
        <v>202252</v>
      </c>
      <c r="EE8" s="271">
        <v>221763</v>
      </c>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1"/>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c r="HD8" s="261"/>
      <c r="HE8" s="261"/>
      <c r="HF8" s="261"/>
      <c r="HG8" s="261"/>
      <c r="HH8" s="261"/>
      <c r="HI8" s="261"/>
    </row>
    <row r="9" spans="1:217" s="779" customFormat="1">
      <c r="A9" s="77" t="s">
        <v>167</v>
      </c>
      <c r="B9" s="77"/>
      <c r="C9" s="509">
        <f t="shared" si="0"/>
        <v>58542</v>
      </c>
      <c r="D9" s="247">
        <f t="shared" si="0"/>
        <v>16687</v>
      </c>
      <c r="E9" s="267"/>
      <c r="F9" s="509">
        <f>'[2]1_1 '!$G$37</f>
        <v>124328</v>
      </c>
      <c r="G9" s="509">
        <f>'[2]1_1 '!$G$76</f>
        <v>48514</v>
      </c>
      <c r="H9" s="267"/>
      <c r="I9" s="509">
        <f t="shared" si="1"/>
        <v>40613</v>
      </c>
      <c r="J9" s="247">
        <f t="shared" si="2"/>
        <v>15237</v>
      </c>
      <c r="K9" s="267"/>
      <c r="L9" s="509">
        <f>'[3]1_1 '!$G$36</f>
        <v>65786</v>
      </c>
      <c r="M9" s="247">
        <f>'[3]1_1 '!$G$75</f>
        <v>31827</v>
      </c>
      <c r="N9" s="267"/>
      <c r="O9" s="509">
        <f>'[3]1_1  trzy m-ce'!$G$95</f>
        <v>25173</v>
      </c>
      <c r="P9" s="247">
        <f>'[3]1_1  trzy m-ce'!$G$134</f>
        <v>16590</v>
      </c>
      <c r="Q9" s="267"/>
      <c r="R9" s="514">
        <v>132901</v>
      </c>
      <c r="S9" s="247">
        <v>74561</v>
      </c>
      <c r="T9" s="543"/>
      <c r="U9" s="514">
        <v>84387</v>
      </c>
      <c r="V9" s="247">
        <v>34802</v>
      </c>
      <c r="W9" s="543"/>
      <c r="X9" s="514">
        <v>48514</v>
      </c>
      <c r="Y9" s="247">
        <v>39759</v>
      </c>
      <c r="Z9" s="543"/>
      <c r="AA9" s="514">
        <v>16687</v>
      </c>
      <c r="AB9" s="247">
        <v>17573</v>
      </c>
      <c r="AC9" s="543"/>
      <c r="AD9" s="543"/>
      <c r="AE9" s="514">
        <v>31827</v>
      </c>
      <c r="AF9" s="247">
        <v>22186</v>
      </c>
      <c r="AG9" s="543"/>
      <c r="AH9" s="514">
        <v>15237</v>
      </c>
      <c r="AI9" s="247">
        <v>9429</v>
      </c>
      <c r="AJ9" s="543"/>
      <c r="AK9" s="514">
        <v>16590</v>
      </c>
      <c r="AL9" s="247">
        <v>12757</v>
      </c>
      <c r="AM9" s="543"/>
      <c r="AN9" s="514">
        <f>'[4]1_1 '!$F$35</f>
        <v>73241</v>
      </c>
      <c r="AO9" s="247">
        <f>'[4]1_1 '!$F$72</f>
        <v>97911</v>
      </c>
      <c r="AP9" s="543"/>
      <c r="AQ9" s="514">
        <f t="shared" si="3"/>
        <v>33482</v>
      </c>
      <c r="AR9" s="247">
        <f t="shared" si="3"/>
        <v>65281</v>
      </c>
      <c r="AS9" s="543"/>
      <c r="AT9" s="514">
        <v>39759</v>
      </c>
      <c r="AU9" s="247">
        <v>32630</v>
      </c>
      <c r="AV9" s="543"/>
      <c r="AW9" s="514">
        <v>17573</v>
      </c>
      <c r="AX9" s="247">
        <v>12389</v>
      </c>
      <c r="AY9" s="543"/>
      <c r="AZ9" s="514">
        <v>22186</v>
      </c>
      <c r="BA9" s="247">
        <v>20241</v>
      </c>
      <c r="BB9" s="543"/>
      <c r="BC9" s="514">
        <v>9429</v>
      </c>
      <c r="BD9" s="247">
        <v>10403</v>
      </c>
      <c r="BE9" s="543"/>
      <c r="BF9" s="514">
        <v>12757</v>
      </c>
      <c r="BG9" s="247">
        <v>9838</v>
      </c>
      <c r="BH9" s="543"/>
      <c r="BI9" s="514">
        <v>97911</v>
      </c>
      <c r="BJ9" s="247">
        <v>64921</v>
      </c>
      <c r="BK9" s="543"/>
      <c r="BL9" s="514">
        <v>65281</v>
      </c>
      <c r="BM9" s="247">
        <v>30284</v>
      </c>
      <c r="BN9" s="543"/>
      <c r="BO9" s="514">
        <v>32630</v>
      </c>
      <c r="BP9" s="247">
        <v>34637</v>
      </c>
      <c r="BQ9" s="543"/>
      <c r="BR9" s="514">
        <v>12389</v>
      </c>
      <c r="BS9" s="247">
        <v>18077</v>
      </c>
      <c r="BT9" s="543"/>
      <c r="BU9" s="514">
        <v>20241</v>
      </c>
      <c r="BV9" s="247">
        <v>16560</v>
      </c>
      <c r="BW9" s="267"/>
      <c r="BX9" s="270">
        <v>10403</v>
      </c>
      <c r="BY9" s="260">
        <v>11182</v>
      </c>
      <c r="BZ9" s="267"/>
      <c r="CA9" s="270">
        <v>9838</v>
      </c>
      <c r="CB9" s="260">
        <v>5378</v>
      </c>
      <c r="CC9" s="267"/>
      <c r="CD9" s="270">
        <v>64921</v>
      </c>
      <c r="CE9" s="260">
        <v>100293</v>
      </c>
      <c r="CF9" s="267"/>
      <c r="CG9" s="270">
        <v>30284</v>
      </c>
      <c r="CH9" s="260">
        <v>44365</v>
      </c>
      <c r="CI9" s="267"/>
      <c r="CJ9" s="270">
        <v>34637</v>
      </c>
      <c r="CK9" s="260">
        <v>55928</v>
      </c>
      <c r="CL9" s="267"/>
      <c r="CM9" s="270">
        <v>18077</v>
      </c>
      <c r="CN9" s="260">
        <v>15792</v>
      </c>
      <c r="CO9" s="267"/>
      <c r="CP9" s="270">
        <v>16560</v>
      </c>
      <c r="CQ9" s="260">
        <v>40136</v>
      </c>
      <c r="CR9" s="267"/>
      <c r="CS9" s="270">
        <v>11182</v>
      </c>
      <c r="CT9" s="260">
        <v>18900</v>
      </c>
      <c r="CU9" s="267"/>
      <c r="CV9" s="270">
        <v>5378</v>
      </c>
      <c r="CW9" s="260">
        <v>21236</v>
      </c>
      <c r="CX9" s="267"/>
      <c r="CY9" s="270">
        <v>100293</v>
      </c>
      <c r="CZ9" s="260">
        <v>104957</v>
      </c>
      <c r="DA9" s="267"/>
      <c r="DB9" s="270">
        <v>44365</v>
      </c>
      <c r="DC9" s="260">
        <v>48013</v>
      </c>
      <c r="DD9" s="267"/>
      <c r="DE9" s="260">
        <v>55928</v>
      </c>
      <c r="DF9" s="260">
        <v>56944</v>
      </c>
      <c r="DG9" s="282"/>
      <c r="DH9" s="260">
        <v>15792</v>
      </c>
      <c r="DI9" s="260">
        <v>13727</v>
      </c>
      <c r="DJ9" s="282"/>
      <c r="DK9" s="260">
        <v>40136</v>
      </c>
      <c r="DL9" s="260">
        <v>43217</v>
      </c>
      <c r="DM9" s="282"/>
      <c r="DN9" s="260">
        <v>18900</v>
      </c>
      <c r="DO9" s="260">
        <v>29215</v>
      </c>
      <c r="DP9" s="282"/>
      <c r="DQ9" s="260">
        <v>21236</v>
      </c>
      <c r="DR9" s="260">
        <v>14002</v>
      </c>
      <c r="DS9" s="282"/>
      <c r="DT9" s="267" t="s">
        <v>23</v>
      </c>
      <c r="DU9" s="260">
        <v>1934781</v>
      </c>
      <c r="DV9" s="260">
        <v>2080675</v>
      </c>
      <c r="DW9" s="282"/>
      <c r="DX9" s="260">
        <v>1285823</v>
      </c>
      <c r="DY9" s="260">
        <v>1191798</v>
      </c>
      <c r="DZ9" s="282"/>
      <c r="EA9" s="260">
        <v>841488</v>
      </c>
      <c r="EB9" s="260">
        <v>633812</v>
      </c>
      <c r="EC9" s="282"/>
      <c r="ED9" s="271">
        <v>2080675</v>
      </c>
      <c r="EE9" s="271">
        <v>1785779</v>
      </c>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row>
    <row r="10" spans="1:217">
      <c r="A10" s="32" t="s">
        <v>1050</v>
      </c>
      <c r="B10" s="77"/>
      <c r="C10" s="548">
        <f t="shared" si="0"/>
        <v>34379</v>
      </c>
      <c r="D10" s="248">
        <f t="shared" si="0"/>
        <v>25335</v>
      </c>
      <c r="E10" s="267"/>
      <c r="F10" s="548">
        <f>'[2]1_1 '!$J$37</f>
        <v>66819</v>
      </c>
      <c r="G10" s="548">
        <f>'[2]1_1 '!$J$76</f>
        <v>52977</v>
      </c>
      <c r="H10" s="267"/>
      <c r="I10" s="548">
        <f t="shared" si="1"/>
        <v>18613</v>
      </c>
      <c r="J10" s="248">
        <f t="shared" si="2"/>
        <v>16130</v>
      </c>
      <c r="K10" s="267"/>
      <c r="L10" s="548">
        <f>'[3]1_1 '!$J$36</f>
        <v>32440</v>
      </c>
      <c r="M10" s="248">
        <f>'[3]1_1 '!$J$75</f>
        <v>27642</v>
      </c>
      <c r="N10" s="267"/>
      <c r="O10" s="548">
        <f>'[3]1_1  trzy m-ce'!$J$95</f>
        <v>13827</v>
      </c>
      <c r="P10" s="248">
        <f>'[3]1_1  trzy m-ce'!$J$134</f>
        <v>11512</v>
      </c>
      <c r="Q10" s="267"/>
      <c r="R10" s="544"/>
      <c r="S10" s="248"/>
      <c r="T10" s="543"/>
      <c r="U10" s="544"/>
      <c r="V10" s="248"/>
      <c r="W10" s="543"/>
      <c r="X10" s="544"/>
      <c r="Y10" s="248"/>
      <c r="Z10" s="543"/>
      <c r="AA10" s="544"/>
      <c r="AB10" s="248"/>
      <c r="AC10" s="543"/>
      <c r="AD10" s="543"/>
      <c r="AE10" s="544"/>
      <c r="AF10" s="248"/>
      <c r="AG10" s="543"/>
      <c r="AH10" s="544"/>
      <c r="AI10" s="248"/>
      <c r="AJ10" s="543"/>
      <c r="AK10" s="544"/>
      <c r="AL10" s="248"/>
      <c r="AM10" s="543"/>
      <c r="AN10" s="544"/>
      <c r="AO10" s="248"/>
      <c r="AP10" s="543"/>
      <c r="AQ10" s="544"/>
      <c r="AR10" s="248"/>
      <c r="AS10" s="543"/>
      <c r="AT10" s="544"/>
      <c r="AU10" s="248"/>
      <c r="AV10" s="543"/>
      <c r="AW10" s="544"/>
      <c r="AX10" s="248"/>
      <c r="AY10" s="543"/>
      <c r="AZ10" s="544"/>
      <c r="BA10" s="248"/>
      <c r="BB10" s="543"/>
      <c r="BC10" s="544"/>
      <c r="BD10" s="248"/>
      <c r="BE10" s="543"/>
      <c r="BF10" s="544"/>
      <c r="BG10" s="248"/>
      <c r="BH10" s="543"/>
      <c r="BI10" s="544"/>
      <c r="BJ10" s="248"/>
      <c r="BK10" s="543"/>
      <c r="BL10" s="544"/>
      <c r="BM10" s="248"/>
      <c r="BN10" s="543"/>
      <c r="BO10" s="544"/>
      <c r="BP10" s="248"/>
      <c r="BQ10" s="543"/>
      <c r="BR10" s="544"/>
      <c r="BS10" s="248"/>
      <c r="BT10" s="543"/>
      <c r="BU10" s="544"/>
      <c r="BV10" s="248"/>
      <c r="BW10" s="267"/>
      <c r="BX10" s="273"/>
      <c r="BY10" s="274"/>
      <c r="BZ10" s="267"/>
      <c r="CA10" s="273"/>
      <c r="CB10" s="274"/>
      <c r="CC10" s="267"/>
      <c r="CD10" s="273"/>
      <c r="CE10" s="274"/>
      <c r="CF10" s="267"/>
      <c r="CG10" s="273"/>
      <c r="CH10" s="274"/>
      <c r="CI10" s="267"/>
      <c r="CJ10" s="273"/>
      <c r="CK10" s="274"/>
      <c r="CL10" s="267"/>
      <c r="CM10" s="273"/>
      <c r="CN10" s="274"/>
      <c r="CO10" s="267"/>
      <c r="CP10" s="273"/>
      <c r="CQ10" s="274"/>
      <c r="CR10" s="267"/>
      <c r="CS10" s="273"/>
      <c r="CT10" s="274"/>
      <c r="CU10" s="267"/>
      <c r="CV10" s="273"/>
      <c r="CW10" s="274"/>
      <c r="CX10" s="267"/>
      <c r="CY10" s="273"/>
      <c r="CZ10" s="274"/>
      <c r="DA10" s="267"/>
      <c r="DB10" s="273"/>
      <c r="DC10" s="274"/>
      <c r="DD10" s="267"/>
      <c r="DE10" s="274"/>
      <c r="DF10" s="274"/>
      <c r="DG10" s="261"/>
      <c r="DH10" s="274"/>
      <c r="DI10" s="274"/>
      <c r="DJ10" s="261"/>
      <c r="DK10" s="274"/>
      <c r="DL10" s="274"/>
      <c r="DM10" s="261"/>
      <c r="DN10" s="274"/>
      <c r="DO10" s="274"/>
      <c r="DP10" s="261"/>
      <c r="DQ10" s="274"/>
      <c r="DR10" s="274"/>
      <c r="DS10" s="261"/>
      <c r="DT10" s="267"/>
      <c r="DU10" s="260"/>
      <c r="DV10" s="260"/>
      <c r="DW10" s="261"/>
      <c r="DX10" s="260"/>
      <c r="DY10" s="260"/>
      <c r="DZ10" s="261"/>
      <c r="EA10" s="260"/>
      <c r="EB10" s="260"/>
      <c r="EC10" s="261"/>
      <c r="ED10" s="271"/>
      <c r="EE10" s="27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row>
    <row r="11" spans="1:217">
      <c r="A11" s="78" t="s">
        <v>473</v>
      </c>
      <c r="C11" s="509">
        <f>SUM(C4:C10)</f>
        <v>915322</v>
      </c>
      <c r="D11" s="247">
        <f>SUM(D4:D10)</f>
        <v>1098880</v>
      </c>
      <c r="F11" s="509">
        <f t="shared" ref="F11" si="4">SUM(F4:F10)</f>
        <v>2727603</v>
      </c>
      <c r="G11" s="509">
        <f t="shared" ref="G11" si="5">SUM(G4:G10)</f>
        <v>2740981</v>
      </c>
      <c r="I11" s="509">
        <f>SUM(I4:I10)</f>
        <v>872439</v>
      </c>
      <c r="J11" s="247">
        <f>SUM(J4:J10)</f>
        <v>915557</v>
      </c>
      <c r="L11" s="509">
        <f t="shared" ref="L11:M11" si="6">SUM(L4:L10)</f>
        <v>1812281</v>
      </c>
      <c r="M11" s="247">
        <f t="shared" si="6"/>
        <v>1642101</v>
      </c>
      <c r="O11" s="509">
        <f t="shared" ref="O11:P11" si="7">SUM(O4:O10)</f>
        <v>939842</v>
      </c>
      <c r="P11" s="247">
        <f t="shared" si="7"/>
        <v>726544</v>
      </c>
      <c r="R11" s="514">
        <f>SUM(R4:R9)</f>
        <v>4127891</v>
      </c>
      <c r="S11" s="247">
        <f>SUM(S4:S9)</f>
        <v>3837860</v>
      </c>
      <c r="T11" s="512"/>
      <c r="U11" s="514">
        <f>SUM(U4:U9)</f>
        <v>1386910</v>
      </c>
      <c r="V11" s="247">
        <f>SUM(V4:V9)</f>
        <v>1393647</v>
      </c>
      <c r="W11" s="512"/>
      <c r="X11" s="514">
        <f>SUM(X4:X9)</f>
        <v>2740981</v>
      </c>
      <c r="Y11" s="247">
        <f>SUM(Y4:Y9)</f>
        <v>2444213</v>
      </c>
      <c r="Z11" s="512"/>
      <c r="AA11" s="514">
        <f>SUM(AA4:AA9)</f>
        <v>1098880</v>
      </c>
      <c r="AB11" s="247">
        <f>SUM(AB4:AB9)</f>
        <v>883714</v>
      </c>
      <c r="AC11" s="512"/>
      <c r="AD11" s="512"/>
      <c r="AE11" s="514">
        <f>SUM(AE4:AE9)</f>
        <v>1642101</v>
      </c>
      <c r="AF11" s="247">
        <f>SUM(AF4:AF9)</f>
        <v>1560499</v>
      </c>
      <c r="AG11" s="512"/>
      <c r="AH11" s="514">
        <f>SUM(AH4:AH9)</f>
        <v>915557</v>
      </c>
      <c r="AI11" s="247">
        <f>SUM(AI4:AI9)</f>
        <v>954016</v>
      </c>
      <c r="AJ11" s="512"/>
      <c r="AK11" s="514">
        <f>SUM(AK4:AK9)</f>
        <v>726544</v>
      </c>
      <c r="AL11" s="247">
        <f>SUM(AL4:AL9)</f>
        <v>606483</v>
      </c>
      <c r="AM11" s="512"/>
      <c r="AN11" s="514">
        <f>SUM(AN4:AN9)</f>
        <v>3672005</v>
      </c>
      <c r="AO11" s="247">
        <f>SUM(AO4:AO9)</f>
        <v>3474148</v>
      </c>
      <c r="AQ11" s="514">
        <f>SUM(AQ4:AQ9)</f>
        <v>1347284</v>
      </c>
      <c r="AR11" s="247">
        <f>SUM(AR4:AR9)</f>
        <v>1256787</v>
      </c>
      <c r="AT11" s="514">
        <f>SUM(AT4:AT9)</f>
        <v>2324721</v>
      </c>
      <c r="AU11" s="247">
        <f>SUM(AU4:AU9)</f>
        <v>2217361</v>
      </c>
      <c r="AW11" s="514">
        <f>SUM(AW4:AW9)</f>
        <v>844391</v>
      </c>
      <c r="AX11" s="247">
        <f>SUM(AX4:AX9)</f>
        <v>722119</v>
      </c>
      <c r="AZ11" s="514">
        <f>SUM(AZ4:AZ9)</f>
        <v>1480330</v>
      </c>
      <c r="BA11" s="247">
        <f>SUM(BA4:BA9)</f>
        <v>1495242</v>
      </c>
      <c r="BB11" s="512"/>
      <c r="BC11" s="514">
        <f>SUM(BC4:BC9)</f>
        <v>911630</v>
      </c>
      <c r="BD11" s="247">
        <f>SUM(BD4:BD9)</f>
        <v>859154</v>
      </c>
      <c r="BE11" s="512"/>
      <c r="BF11" s="514">
        <f>SUM(BF4:BF9)</f>
        <v>568700</v>
      </c>
      <c r="BG11" s="247">
        <f>SUM(BG4:BG9)</f>
        <v>636088</v>
      </c>
      <c r="BH11" s="512"/>
      <c r="BI11" s="514">
        <f>SUM(BI4:BI9)</f>
        <v>3474148</v>
      </c>
      <c r="BJ11" s="247">
        <f>SUM(BJ4:BJ9)</f>
        <v>3816811</v>
      </c>
      <c r="BK11" s="512"/>
      <c r="BL11" s="514">
        <f>SUM(BL4:BL9)</f>
        <v>1256787</v>
      </c>
      <c r="BM11" s="247">
        <f>SUM(BM4:BM9)</f>
        <v>1366994</v>
      </c>
      <c r="BN11" s="512"/>
      <c r="BO11" s="514">
        <f>SUM(BO4:BO9)</f>
        <v>2217361</v>
      </c>
      <c r="BP11" s="247">
        <f>SUM(BP4:BP9)</f>
        <v>2449817</v>
      </c>
      <c r="BQ11" s="512"/>
      <c r="BR11" s="514">
        <f>SUM(BR4:BR9)</f>
        <v>722119</v>
      </c>
      <c r="BS11" s="247">
        <f>SUM(BS4:BS9)</f>
        <v>997687</v>
      </c>
      <c r="BT11" s="512"/>
      <c r="BU11" s="514">
        <f>SUM(BU4:BU9)</f>
        <v>1495242</v>
      </c>
      <c r="BV11" s="247">
        <f>SUM(BV4:BV9)</f>
        <v>1452130</v>
      </c>
      <c r="BW11" s="261"/>
      <c r="BX11" s="270">
        <f>SUM(BX4:BX9)</f>
        <v>859154</v>
      </c>
      <c r="BY11" s="260">
        <f>SUM(BY4:BY9)</f>
        <v>798407</v>
      </c>
      <c r="BZ11" s="261"/>
      <c r="CA11" s="270">
        <f>SUM(CA4:CA9)</f>
        <v>636088</v>
      </c>
      <c r="CB11" s="260">
        <f>SUM(CB4:CB9)</f>
        <v>653723</v>
      </c>
      <c r="CC11" s="261"/>
      <c r="CD11" s="270">
        <f>SUM(CD4:CD9)</f>
        <v>3816811</v>
      </c>
      <c r="CE11" s="260">
        <f>SUM(CE4:CE9)</f>
        <v>4175470</v>
      </c>
      <c r="CF11" s="261"/>
      <c r="CG11" s="260">
        <f>SUM(CG4:CG9)</f>
        <v>1366994</v>
      </c>
      <c r="CH11" s="260">
        <f>SUM(CH4:CH9)</f>
        <v>1396598</v>
      </c>
      <c r="CI11" s="261"/>
      <c r="CJ11" s="270">
        <f>SUM(CJ4:CJ9)</f>
        <v>2449817</v>
      </c>
      <c r="CK11" s="260">
        <f>SUM(CK4:CK9)</f>
        <v>2778872</v>
      </c>
      <c r="CL11" s="261"/>
      <c r="CM11" s="260">
        <f>SUM(CM4:CM9)</f>
        <v>997687</v>
      </c>
      <c r="CN11" s="260">
        <f>SUM(CN4:CN9)</f>
        <v>1008145</v>
      </c>
      <c r="CO11" s="261"/>
      <c r="CP11" s="270">
        <f>SUM(CP4:CP9)</f>
        <v>1452130</v>
      </c>
      <c r="CQ11" s="260">
        <f>SUM(CQ4:CQ9)</f>
        <v>1770727</v>
      </c>
      <c r="CR11" s="261"/>
      <c r="CS11" s="260">
        <f>SUM(CS4:CS9)</f>
        <v>798407</v>
      </c>
      <c r="CT11" s="260">
        <f>SUM(CT4:CT9)</f>
        <v>979049</v>
      </c>
      <c r="CU11" s="261"/>
      <c r="CV11" s="270">
        <f>SUM(CV4:CV9)</f>
        <v>653723</v>
      </c>
      <c r="CW11" s="260">
        <f>SUM(CW4:CW9)</f>
        <v>791678</v>
      </c>
      <c r="CX11" s="261"/>
      <c r="CY11" s="270">
        <f>SUM(CY4:CY9)</f>
        <v>4175470</v>
      </c>
      <c r="CZ11" s="260">
        <f>SUM(CZ4:CZ9)</f>
        <v>3089592</v>
      </c>
      <c r="DA11" s="261"/>
      <c r="DB11" s="270">
        <f>SUM(DB4:DB9)</f>
        <v>1396598</v>
      </c>
      <c r="DC11" s="260">
        <f>SUM(DC4:DC9)</f>
        <v>1079388</v>
      </c>
      <c r="DD11" s="275"/>
      <c r="DE11" s="260">
        <f>SUM(DE4:DE9)</f>
        <v>2778872</v>
      </c>
      <c r="DF11" s="260">
        <f>SUM(DF4:DF9)</f>
        <v>2010204</v>
      </c>
      <c r="DG11" s="261"/>
      <c r="DH11" s="260">
        <f>SUM(DH4:DH9)</f>
        <v>1008145</v>
      </c>
      <c r="DI11" s="260">
        <f>SUM(DI4:DI9)</f>
        <v>760127</v>
      </c>
      <c r="DJ11" s="261"/>
      <c r="DK11" s="260">
        <f>SUM(DK4:DK9)</f>
        <v>1770727</v>
      </c>
      <c r="DL11" s="260">
        <f>SUM(DL4:DL9)</f>
        <v>1250077</v>
      </c>
      <c r="DM11" s="261"/>
      <c r="DN11" s="260">
        <f>SUM(DN4:DN9)</f>
        <v>979049</v>
      </c>
      <c r="DO11" s="260">
        <f>SUM(DO4:DO9)</f>
        <v>684767</v>
      </c>
      <c r="DP11" s="261"/>
      <c r="DQ11" s="260">
        <f>SUM(DQ4:DQ9)</f>
        <v>791678</v>
      </c>
      <c r="DR11" s="260">
        <f>SUM(DR4:DR9)</f>
        <v>565310</v>
      </c>
      <c r="DS11" s="261"/>
      <c r="DT11" s="267" t="s">
        <v>25</v>
      </c>
      <c r="DU11" s="260">
        <v>5928</v>
      </c>
      <c r="DV11" s="260">
        <v>21424</v>
      </c>
      <c r="DW11" s="261"/>
      <c r="DX11" s="260">
        <v>2209</v>
      </c>
      <c r="DY11" s="260">
        <v>15087</v>
      </c>
      <c r="DZ11" s="261"/>
      <c r="EA11" s="260">
        <v>801</v>
      </c>
      <c r="EB11" s="260">
        <v>11187</v>
      </c>
      <c r="EC11" s="261"/>
      <c r="ED11" s="271">
        <v>21424</v>
      </c>
      <c r="EE11" s="271">
        <v>62003</v>
      </c>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row>
    <row r="12" spans="1:217">
      <c r="R12" s="545"/>
      <c r="S12" s="512"/>
      <c r="T12" s="512"/>
      <c r="U12" s="545"/>
      <c r="V12" s="512"/>
      <c r="W12" s="512"/>
      <c r="X12" s="545"/>
      <c r="Y12" s="512"/>
      <c r="Z12" s="512"/>
      <c r="AA12" s="545"/>
      <c r="AB12" s="512"/>
      <c r="AC12" s="512"/>
      <c r="AD12" s="512"/>
      <c r="AE12" s="545"/>
      <c r="AF12" s="512"/>
      <c r="AG12" s="512"/>
      <c r="AH12" s="545"/>
      <c r="AI12" s="512"/>
      <c r="AJ12" s="512"/>
      <c r="AK12" s="545"/>
      <c r="AL12" s="512"/>
      <c r="AM12" s="512"/>
      <c r="AZ12" s="545"/>
      <c r="BA12" s="512"/>
      <c r="BB12" s="512"/>
      <c r="BC12" s="545"/>
      <c r="BD12" s="512"/>
      <c r="BE12" s="512"/>
      <c r="BF12" s="545"/>
      <c r="BG12" s="512"/>
      <c r="BH12" s="512"/>
      <c r="BI12" s="545"/>
      <c r="BJ12" s="512"/>
      <c r="BK12" s="512"/>
      <c r="BL12" s="545"/>
      <c r="BM12" s="512"/>
      <c r="BN12" s="512"/>
      <c r="BO12" s="545"/>
      <c r="BP12" s="512"/>
      <c r="BQ12" s="512"/>
      <c r="BR12" s="545"/>
      <c r="BS12" s="512"/>
      <c r="BT12" s="512"/>
      <c r="BU12" s="545"/>
      <c r="BV12" s="512"/>
      <c r="BW12" s="261"/>
      <c r="BX12" s="276"/>
      <c r="BY12" s="261"/>
      <c r="BZ12" s="261"/>
      <c r="CA12" s="276"/>
      <c r="CB12" s="261"/>
      <c r="CC12" s="261"/>
      <c r="CD12" s="276"/>
      <c r="CE12" s="261"/>
      <c r="CF12" s="261"/>
      <c r="CG12" s="261"/>
      <c r="CH12" s="261"/>
      <c r="CI12" s="261"/>
      <c r="CJ12" s="276"/>
      <c r="CK12" s="261"/>
      <c r="CL12" s="261"/>
      <c r="CM12" s="261"/>
      <c r="CN12" s="261"/>
      <c r="CO12" s="261"/>
      <c r="CP12" s="276"/>
      <c r="CQ12" s="261"/>
      <c r="CR12" s="261"/>
      <c r="CS12" s="261"/>
      <c r="CT12" s="261"/>
      <c r="CU12" s="261"/>
      <c r="CV12" s="276"/>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7" t="s">
        <v>28</v>
      </c>
      <c r="DU12" s="260">
        <v>96346</v>
      </c>
      <c r="DV12" s="260">
        <v>82746</v>
      </c>
      <c r="DW12" s="261"/>
      <c r="DX12" s="260">
        <v>52364</v>
      </c>
      <c r="DY12" s="260">
        <v>25216</v>
      </c>
      <c r="DZ12" s="261"/>
      <c r="EA12" s="260">
        <v>40240</v>
      </c>
      <c r="EB12" s="260">
        <v>12650</v>
      </c>
      <c r="EC12" s="261"/>
      <c r="ED12" s="271">
        <v>82746</v>
      </c>
      <c r="EE12" s="271">
        <v>21554</v>
      </c>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row>
    <row r="13" spans="1:217">
      <c r="A13" s="77"/>
      <c r="B13" s="77"/>
      <c r="C13" s="509"/>
      <c r="D13" s="260"/>
      <c r="E13" s="267"/>
      <c r="F13" s="509"/>
      <c r="G13" s="260"/>
      <c r="H13" s="267"/>
      <c r="I13" s="509"/>
      <c r="J13" s="260"/>
      <c r="K13" s="267"/>
      <c r="L13" s="509"/>
      <c r="M13" s="260"/>
      <c r="N13" s="267"/>
      <c r="O13" s="509"/>
      <c r="P13" s="260"/>
      <c r="Q13" s="267"/>
      <c r="R13" s="509"/>
      <c r="S13" s="260"/>
      <c r="T13" s="77"/>
      <c r="U13" s="509"/>
      <c r="V13" s="260"/>
      <c r="W13" s="77"/>
      <c r="X13" s="509"/>
      <c r="Y13" s="260"/>
      <c r="Z13" s="77"/>
      <c r="AA13" s="509"/>
      <c r="AB13" s="260"/>
      <c r="AC13" s="77"/>
      <c r="AD13" s="77"/>
      <c r="AE13" s="509"/>
      <c r="AF13" s="260"/>
      <c r="AG13" s="77"/>
      <c r="AH13" s="509"/>
      <c r="AI13" s="260"/>
      <c r="AJ13" s="77"/>
      <c r="AK13" s="509"/>
      <c r="AL13" s="260"/>
      <c r="AM13" s="267"/>
      <c r="AN13" s="514"/>
      <c r="AO13" s="247"/>
      <c r="AP13" s="543"/>
      <c r="AQ13" s="514"/>
      <c r="AR13" s="247"/>
      <c r="AS13" s="543"/>
      <c r="AT13" s="514"/>
      <c r="AU13" s="247"/>
      <c r="AV13" s="543"/>
      <c r="AW13" s="514"/>
      <c r="AX13" s="247"/>
      <c r="AY13" s="543"/>
      <c r="AZ13" s="270"/>
      <c r="BA13" s="260"/>
      <c r="BB13" s="267"/>
      <c r="BC13" s="270"/>
      <c r="BD13" s="260"/>
      <c r="BE13" s="267"/>
      <c r="BF13" s="270"/>
      <c r="BG13" s="260"/>
      <c r="BH13" s="267"/>
      <c r="BI13" s="270"/>
      <c r="BJ13" s="260"/>
      <c r="BK13" s="77"/>
      <c r="BL13" s="270"/>
      <c r="BM13" s="260"/>
      <c r="BN13" s="267"/>
      <c r="BO13" s="270"/>
      <c r="BP13" s="260"/>
      <c r="BQ13" s="267"/>
      <c r="BR13" s="270"/>
      <c r="BS13" s="260"/>
      <c r="BT13" s="267"/>
      <c r="BU13" s="270"/>
      <c r="BV13" s="260"/>
      <c r="BW13" s="267"/>
      <c r="BX13" s="270"/>
      <c r="BY13" s="260"/>
      <c r="BZ13" s="267"/>
      <c r="CA13" s="270"/>
      <c r="CB13" s="260"/>
      <c r="CC13" s="267"/>
      <c r="CD13" s="270"/>
      <c r="CE13" s="260"/>
      <c r="CF13" s="267"/>
      <c r="CG13" s="260"/>
      <c r="CH13" s="260"/>
      <c r="CI13" s="267"/>
      <c r="CJ13" s="270"/>
      <c r="CK13" s="260"/>
      <c r="CL13" s="267"/>
      <c r="CM13" s="260"/>
      <c r="CN13" s="260"/>
      <c r="CO13" s="267"/>
      <c r="CP13" s="270"/>
      <c r="CQ13" s="260"/>
      <c r="CR13" s="267"/>
      <c r="CS13" s="260"/>
      <c r="CT13" s="260"/>
      <c r="CU13" s="267"/>
      <c r="CV13" s="270"/>
      <c r="CW13" s="260"/>
      <c r="CX13" s="267"/>
      <c r="CY13" s="260"/>
      <c r="CZ13" s="260"/>
      <c r="DA13" s="267"/>
      <c r="DB13" s="260"/>
      <c r="DC13" s="260"/>
      <c r="DD13" s="267"/>
      <c r="DE13" s="260"/>
      <c r="DF13" s="260"/>
      <c r="DG13" s="261"/>
      <c r="DH13" s="260"/>
      <c r="DI13" s="260"/>
      <c r="DJ13" s="261"/>
      <c r="DK13" s="260"/>
      <c r="DL13" s="260"/>
      <c r="DM13" s="261"/>
      <c r="DN13" s="260"/>
      <c r="DO13" s="260"/>
      <c r="DP13" s="261"/>
      <c r="DQ13" s="260"/>
      <c r="DR13" s="260"/>
      <c r="DS13" s="261"/>
      <c r="DT13" s="277" t="s">
        <v>27</v>
      </c>
      <c r="DU13" s="274">
        <v>8611</v>
      </c>
      <c r="DV13" s="274">
        <v>8093</v>
      </c>
      <c r="DW13" s="261"/>
      <c r="DX13" s="274">
        <v>4580</v>
      </c>
      <c r="DY13" s="274">
        <v>5531</v>
      </c>
      <c r="DZ13" s="261"/>
      <c r="EA13" s="274">
        <v>2977</v>
      </c>
      <c r="EB13" s="274">
        <v>3686</v>
      </c>
      <c r="EC13" s="261"/>
      <c r="ED13" s="278">
        <v>8093</v>
      </c>
      <c r="EE13" s="278">
        <v>15588</v>
      </c>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row>
    <row r="14" spans="1:217">
      <c r="BI14" s="276"/>
      <c r="BJ14" s="261"/>
      <c r="BL14" s="276"/>
      <c r="BM14" s="261"/>
      <c r="BN14" s="261"/>
      <c r="BO14" s="276"/>
      <c r="BP14" s="261"/>
      <c r="BQ14" s="261"/>
      <c r="BR14" s="276"/>
      <c r="BS14" s="261"/>
      <c r="BT14" s="261"/>
      <c r="BU14" s="276"/>
      <c r="BV14" s="261"/>
      <c r="BW14" s="261"/>
      <c r="BX14" s="276"/>
      <c r="BY14" s="261"/>
      <c r="BZ14" s="261"/>
      <c r="CA14" s="276"/>
      <c r="CB14" s="261"/>
      <c r="CC14" s="261"/>
      <c r="CD14" s="276"/>
      <c r="CE14" s="261"/>
      <c r="CF14" s="261"/>
      <c r="CG14" s="261"/>
      <c r="CH14" s="261"/>
      <c r="CI14" s="261"/>
      <c r="CJ14" s="276"/>
      <c r="CK14" s="261"/>
      <c r="CL14" s="261"/>
      <c r="CM14" s="261"/>
      <c r="CN14" s="261"/>
      <c r="CO14" s="261"/>
      <c r="CP14" s="276"/>
      <c r="CQ14" s="261"/>
      <c r="CR14" s="261"/>
      <c r="CS14" s="261"/>
      <c r="CT14" s="261"/>
      <c r="CU14" s="261"/>
      <c r="CV14" s="276"/>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0">
        <f>SUM(DU4:DU13)</f>
        <v>3089592</v>
      </c>
      <c r="DV14" s="260">
        <f>SUM(DV4:DV13)</f>
        <v>3779555</v>
      </c>
      <c r="DW14" s="261"/>
      <c r="DX14" s="260">
        <f>SUM(DX4:DX13)</f>
        <v>2010204</v>
      </c>
      <c r="DY14" s="260">
        <f>SUM(DY4:DY13)</f>
        <v>2368393</v>
      </c>
      <c r="DZ14" s="261"/>
      <c r="EA14" s="260">
        <f>SUM(EA4:EA13)</f>
        <v>1250077</v>
      </c>
      <c r="EB14" s="260">
        <f>SUM(EB4:EB13)</f>
        <v>1349942</v>
      </c>
      <c r="EC14" s="261"/>
      <c r="ED14" s="260">
        <f>SUM(ED4:ED13)</f>
        <v>3779555</v>
      </c>
      <c r="EE14" s="260">
        <f>SUM(EE4:EE13)</f>
        <v>3471504</v>
      </c>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1"/>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61"/>
      <c r="GH14" s="261"/>
      <c r="GI14" s="261"/>
      <c r="GJ14" s="261"/>
      <c r="GK14" s="261"/>
      <c r="GL14" s="261"/>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row>
    <row r="15" spans="1:217">
      <c r="C15" s="218"/>
      <c r="D15" s="780"/>
      <c r="I15" s="218"/>
      <c r="J15" s="780"/>
      <c r="BI15" s="276"/>
      <c r="BJ15" s="261"/>
      <c r="BL15" s="276"/>
      <c r="BM15" s="261"/>
      <c r="BN15" s="261"/>
      <c r="BO15" s="276"/>
      <c r="BP15" s="261"/>
      <c r="BQ15" s="261"/>
      <c r="BR15" s="276"/>
      <c r="BS15" s="261"/>
      <c r="BT15" s="261"/>
      <c r="BU15" s="276"/>
      <c r="BV15" s="261"/>
      <c r="BW15" s="261"/>
      <c r="BX15" s="276"/>
      <c r="BY15" s="261"/>
      <c r="BZ15" s="261"/>
      <c r="CA15" s="276"/>
      <c r="CB15" s="261"/>
      <c r="CC15" s="261"/>
      <c r="CD15" s="276"/>
      <c r="CE15" s="261"/>
      <c r="CF15" s="261"/>
      <c r="CG15" s="261"/>
      <c r="CH15" s="261"/>
      <c r="CI15" s="261"/>
      <c r="CJ15" s="276"/>
      <c r="CK15" s="261"/>
      <c r="CL15" s="261"/>
      <c r="CM15" s="261"/>
      <c r="CN15" s="261"/>
      <c r="CO15" s="261"/>
      <c r="CP15" s="276"/>
      <c r="CQ15" s="261"/>
      <c r="CR15" s="261"/>
      <c r="CS15" s="261"/>
      <c r="CT15" s="261"/>
      <c r="CU15" s="261"/>
      <c r="CV15" s="276"/>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row>
    <row r="16" spans="1:217">
      <c r="BI16" s="276"/>
      <c r="BJ16" s="261"/>
      <c r="BL16" s="276"/>
      <c r="BM16" s="261"/>
      <c r="BN16" s="261"/>
      <c r="BO16" s="276"/>
      <c r="BP16" s="261"/>
      <c r="BQ16" s="261"/>
      <c r="BR16" s="276"/>
      <c r="BS16" s="261"/>
      <c r="BT16" s="261"/>
      <c r="BU16" s="276"/>
      <c r="BV16" s="261"/>
      <c r="BW16" s="261"/>
      <c r="BX16" s="276"/>
      <c r="BY16" s="261"/>
      <c r="BZ16" s="261"/>
      <c r="CA16" s="276"/>
      <c r="CB16" s="261"/>
      <c r="CC16" s="261"/>
      <c r="CD16" s="276"/>
      <c r="CE16" s="261"/>
      <c r="CF16" s="261"/>
      <c r="CG16" s="261"/>
      <c r="CH16" s="261"/>
      <c r="CI16" s="261"/>
      <c r="CJ16" s="276"/>
      <c r="CK16" s="261"/>
      <c r="CL16" s="261"/>
      <c r="CM16" s="261"/>
      <c r="CN16" s="261"/>
      <c r="CO16" s="261"/>
      <c r="CP16" s="276"/>
      <c r="CQ16" s="261"/>
      <c r="CR16" s="261"/>
      <c r="CS16" s="261"/>
      <c r="CT16" s="261"/>
      <c r="CU16" s="261"/>
      <c r="CV16" s="276"/>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3" t="s">
        <v>471</v>
      </c>
      <c r="DU16" s="264" t="s">
        <v>389</v>
      </c>
      <c r="DV16" s="264" t="s">
        <v>390</v>
      </c>
      <c r="DW16" s="261"/>
      <c r="DX16" s="264" t="s">
        <v>391</v>
      </c>
      <c r="DY16" s="264" t="s">
        <v>392</v>
      </c>
      <c r="DZ16" s="261"/>
      <c r="EA16" s="264" t="s">
        <v>393</v>
      </c>
      <c r="EB16" s="264" t="s">
        <v>394</v>
      </c>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61"/>
      <c r="GH16" s="261"/>
      <c r="GI16" s="261"/>
      <c r="GJ16" s="261"/>
      <c r="GK16" s="261"/>
      <c r="GL16" s="261"/>
      <c r="GM16" s="261"/>
      <c r="GN16" s="261"/>
      <c r="GO16" s="261"/>
      <c r="GP16" s="261"/>
      <c r="GQ16" s="261"/>
      <c r="GR16" s="261"/>
      <c r="GS16" s="261"/>
      <c r="GT16" s="261"/>
      <c r="GU16" s="261"/>
      <c r="GV16" s="261"/>
      <c r="GW16" s="261"/>
      <c r="GX16" s="261"/>
      <c r="GY16" s="261"/>
      <c r="GZ16" s="261"/>
      <c r="HA16" s="261"/>
      <c r="HB16" s="261"/>
      <c r="HC16" s="261"/>
      <c r="HD16" s="261"/>
      <c r="HE16" s="261"/>
      <c r="HF16" s="261"/>
      <c r="HG16" s="261"/>
      <c r="HH16" s="261"/>
      <c r="HI16" s="261"/>
    </row>
    <row r="17" spans="61:217">
      <c r="BI17" s="276"/>
      <c r="BJ17" s="261"/>
      <c r="BL17" s="276"/>
      <c r="BM17" s="261"/>
      <c r="BN17" s="261"/>
      <c r="BO17" s="276"/>
      <c r="BP17" s="261"/>
      <c r="BQ17" s="261"/>
      <c r="BR17" s="276"/>
      <c r="BS17" s="261"/>
      <c r="BT17" s="261"/>
      <c r="BU17" s="276"/>
      <c r="BV17" s="261"/>
      <c r="BW17" s="261"/>
      <c r="BX17" s="276"/>
      <c r="BY17" s="261"/>
      <c r="BZ17" s="261"/>
      <c r="CA17" s="276"/>
      <c r="CB17" s="261"/>
      <c r="CC17" s="261"/>
      <c r="CD17" s="276"/>
      <c r="CE17" s="261"/>
      <c r="CF17" s="261"/>
      <c r="CG17" s="261"/>
      <c r="CH17" s="261"/>
      <c r="CI17" s="261"/>
      <c r="CJ17" s="276"/>
      <c r="CK17" s="261"/>
      <c r="CL17" s="261"/>
      <c r="CM17" s="261"/>
      <c r="CN17" s="261"/>
      <c r="CO17" s="261"/>
      <c r="CP17" s="276"/>
      <c r="CQ17" s="261"/>
      <c r="CR17" s="261"/>
      <c r="CS17" s="261"/>
      <c r="CT17" s="261"/>
      <c r="CU17" s="261"/>
      <c r="CV17" s="276"/>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8" t="s">
        <v>21</v>
      </c>
      <c r="DU17" s="266">
        <v>63753</v>
      </c>
      <c r="DV17" s="266">
        <v>83342</v>
      </c>
      <c r="DW17" s="261"/>
      <c r="DX17" s="266">
        <v>42876</v>
      </c>
      <c r="DY17" s="266">
        <v>57328</v>
      </c>
      <c r="DZ17" s="261"/>
      <c r="EA17" s="266">
        <v>38079</v>
      </c>
      <c r="EB17" s="266">
        <v>85570</v>
      </c>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row>
    <row r="18" spans="61:217">
      <c r="BI18" s="276"/>
      <c r="BJ18" s="261"/>
      <c r="BL18" s="276"/>
      <c r="BM18" s="261"/>
      <c r="BN18" s="261"/>
      <c r="BO18" s="276"/>
      <c r="BP18" s="261"/>
      <c r="BQ18" s="261"/>
      <c r="BR18" s="276"/>
      <c r="BS18" s="261"/>
      <c r="BT18" s="261"/>
      <c r="BU18" s="276"/>
      <c r="BV18" s="261"/>
      <c r="BW18" s="261"/>
      <c r="BX18" s="276"/>
      <c r="BY18" s="261"/>
      <c r="BZ18" s="261"/>
      <c r="CA18" s="276"/>
      <c r="CB18" s="261"/>
      <c r="CC18" s="261"/>
      <c r="CD18" s="276"/>
      <c r="CE18" s="261"/>
      <c r="CF18" s="261"/>
      <c r="CG18" s="261"/>
      <c r="CH18" s="261"/>
      <c r="CI18" s="261"/>
      <c r="CJ18" s="276"/>
      <c r="CK18" s="261"/>
      <c r="CL18" s="261"/>
      <c r="CM18" s="261"/>
      <c r="CN18" s="261"/>
      <c r="CO18" s="261"/>
      <c r="CP18" s="276"/>
      <c r="CQ18" s="261"/>
      <c r="CR18" s="261"/>
      <c r="CS18" s="261"/>
      <c r="CT18" s="261"/>
      <c r="CU18" s="261"/>
      <c r="CV18" s="276"/>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7" t="s">
        <v>22</v>
      </c>
      <c r="DU18" s="260">
        <v>168682</v>
      </c>
      <c r="DV18" s="260">
        <v>118223</v>
      </c>
      <c r="DW18" s="261"/>
      <c r="DX18" s="260">
        <v>108610</v>
      </c>
      <c r="DY18" s="260">
        <v>127955</v>
      </c>
      <c r="DZ18" s="261"/>
      <c r="EA18" s="260">
        <v>80950</v>
      </c>
      <c r="EB18" s="260">
        <v>163507</v>
      </c>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61"/>
      <c r="GI18" s="261"/>
      <c r="GJ18" s="261"/>
      <c r="GK18" s="261"/>
      <c r="GL18" s="261"/>
      <c r="GM18" s="261"/>
      <c r="GN18" s="261"/>
      <c r="GO18" s="261"/>
      <c r="GP18" s="261"/>
      <c r="GQ18" s="261"/>
      <c r="GR18" s="261"/>
      <c r="GS18" s="261"/>
      <c r="GT18" s="261"/>
      <c r="GU18" s="261"/>
      <c r="GV18" s="261"/>
      <c r="GW18" s="261"/>
      <c r="GX18" s="261"/>
      <c r="GY18" s="261"/>
      <c r="GZ18" s="261"/>
      <c r="HA18" s="261"/>
      <c r="HB18" s="261"/>
      <c r="HC18" s="261"/>
      <c r="HD18" s="261"/>
      <c r="HE18" s="261"/>
      <c r="HF18" s="261"/>
      <c r="HG18" s="261"/>
      <c r="HH18" s="261"/>
      <c r="HI18" s="261"/>
    </row>
    <row r="19" spans="61:217">
      <c r="BI19" s="276"/>
      <c r="BJ19" s="261"/>
      <c r="BL19" s="276"/>
      <c r="BM19" s="261"/>
      <c r="BN19" s="261"/>
      <c r="BO19" s="276"/>
      <c r="BP19" s="261"/>
      <c r="BQ19" s="261"/>
      <c r="BR19" s="276"/>
      <c r="BS19" s="261"/>
      <c r="BT19" s="261"/>
      <c r="BU19" s="276"/>
      <c r="BV19" s="261"/>
      <c r="BW19" s="261"/>
      <c r="BX19" s="276"/>
      <c r="BY19" s="261"/>
      <c r="BZ19" s="261"/>
      <c r="CA19" s="276"/>
      <c r="CB19" s="261"/>
      <c r="CC19" s="261"/>
      <c r="CD19" s="276"/>
      <c r="CE19" s="261"/>
      <c r="CF19" s="261"/>
      <c r="CG19" s="261"/>
      <c r="CH19" s="261"/>
      <c r="CI19" s="261"/>
      <c r="CJ19" s="276"/>
      <c r="CK19" s="261"/>
      <c r="CL19" s="261"/>
      <c r="CM19" s="261"/>
      <c r="CN19" s="261"/>
      <c r="CO19" s="261"/>
      <c r="CP19" s="276"/>
      <c r="CQ19" s="261"/>
      <c r="CR19" s="261"/>
      <c r="CS19" s="261"/>
      <c r="CT19" s="261"/>
      <c r="CU19" s="261"/>
      <c r="CV19" s="276"/>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7" t="s">
        <v>24</v>
      </c>
      <c r="DU19" s="260">
        <v>36167</v>
      </c>
      <c r="DV19" s="260">
        <v>168381</v>
      </c>
      <c r="DW19" s="261"/>
      <c r="DX19" s="260">
        <v>22087</v>
      </c>
      <c r="DY19" s="260">
        <v>190712</v>
      </c>
      <c r="DZ19" s="261"/>
      <c r="EA19" s="260">
        <v>14859</v>
      </c>
      <c r="EB19" s="260">
        <v>125306</v>
      </c>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61"/>
      <c r="GH19" s="261"/>
      <c r="GI19" s="261"/>
      <c r="GJ19" s="261"/>
      <c r="GK19" s="261"/>
      <c r="GL19" s="261"/>
      <c r="GM19" s="261"/>
      <c r="GN19" s="261"/>
      <c r="GO19" s="261"/>
      <c r="GP19" s="261"/>
      <c r="GQ19" s="261"/>
      <c r="GR19" s="261"/>
      <c r="GS19" s="261"/>
      <c r="GT19" s="261"/>
      <c r="GU19" s="261"/>
      <c r="GV19" s="261"/>
      <c r="GW19" s="261"/>
      <c r="GX19" s="261"/>
      <c r="GY19" s="261"/>
      <c r="GZ19" s="261"/>
      <c r="HA19" s="261"/>
      <c r="HB19" s="261"/>
      <c r="HC19" s="261"/>
      <c r="HD19" s="261"/>
      <c r="HE19" s="261"/>
      <c r="HF19" s="261"/>
      <c r="HG19" s="261"/>
      <c r="HH19" s="261"/>
      <c r="HI19" s="261"/>
    </row>
    <row r="20" spans="61:217" ht="15.75">
      <c r="BI20" s="276"/>
      <c r="BJ20" s="261"/>
      <c r="BL20" s="276"/>
      <c r="BM20" s="261"/>
      <c r="BN20" s="261"/>
      <c r="BO20" s="276"/>
      <c r="BP20" s="261"/>
      <c r="BQ20" s="261"/>
      <c r="BR20" s="276"/>
      <c r="BS20" s="261"/>
      <c r="BT20" s="261"/>
      <c r="BU20" s="276"/>
      <c r="BV20" s="261"/>
      <c r="BW20" s="261"/>
      <c r="BX20" s="276"/>
      <c r="BY20" s="261"/>
      <c r="BZ20" s="261"/>
      <c r="CA20" s="276"/>
      <c r="CB20" s="261"/>
      <c r="CC20" s="261"/>
      <c r="CD20" s="276"/>
      <c r="CE20" s="261"/>
      <c r="CF20" s="261"/>
      <c r="CG20" s="261"/>
      <c r="CH20" s="261"/>
      <c r="CI20" s="261"/>
      <c r="CJ20" s="276"/>
      <c r="CK20" s="261"/>
      <c r="CL20" s="261"/>
      <c r="CM20" s="261"/>
      <c r="CN20" s="261"/>
      <c r="CO20" s="261"/>
      <c r="CP20" s="276"/>
      <c r="CQ20" s="261"/>
      <c r="CR20" s="261"/>
      <c r="CS20" s="261"/>
      <c r="CT20" s="261"/>
      <c r="CU20" s="261"/>
      <c r="CV20" s="276"/>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72" t="s">
        <v>26</v>
      </c>
      <c r="DU20" s="260">
        <v>110096</v>
      </c>
      <c r="DV20" s="260">
        <v>85910</v>
      </c>
      <c r="DW20" s="261"/>
      <c r="DX20" s="260">
        <v>127084</v>
      </c>
      <c r="DY20" s="260">
        <v>66159</v>
      </c>
      <c r="DZ20" s="261"/>
      <c r="EA20" s="260">
        <v>59329</v>
      </c>
      <c r="EB20" s="260">
        <v>34264</v>
      </c>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c r="HD20" s="261"/>
      <c r="HE20" s="261"/>
      <c r="HF20" s="261"/>
      <c r="HG20" s="261"/>
      <c r="HH20" s="261"/>
      <c r="HI20" s="261"/>
    </row>
    <row r="21" spans="61:217">
      <c r="BI21" s="276"/>
      <c r="BJ21" s="261"/>
      <c r="BL21" s="276"/>
      <c r="BM21" s="261"/>
      <c r="BN21" s="261"/>
      <c r="BO21" s="276"/>
      <c r="BP21" s="261"/>
      <c r="BQ21" s="261"/>
      <c r="BR21" s="276"/>
      <c r="BS21" s="261"/>
      <c r="BT21" s="261"/>
      <c r="BU21" s="276"/>
      <c r="BV21" s="261"/>
      <c r="BW21" s="261"/>
      <c r="BX21" s="276"/>
      <c r="BY21" s="261"/>
      <c r="BZ21" s="261"/>
      <c r="CA21" s="276"/>
      <c r="CB21" s="261"/>
      <c r="CC21" s="261"/>
      <c r="CD21" s="276"/>
      <c r="CE21" s="261"/>
      <c r="CF21" s="261"/>
      <c r="CG21" s="261"/>
      <c r="CH21" s="261"/>
      <c r="CI21" s="261"/>
      <c r="CJ21" s="276"/>
      <c r="CK21" s="261"/>
      <c r="CL21" s="261"/>
      <c r="CM21" s="261"/>
      <c r="CN21" s="261"/>
      <c r="CO21" s="261"/>
      <c r="CP21" s="276"/>
      <c r="CQ21" s="261"/>
      <c r="CR21" s="261"/>
      <c r="CS21" s="261"/>
      <c r="CT21" s="261"/>
      <c r="CU21" s="261"/>
      <c r="CV21" s="276"/>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7" t="s">
        <v>23</v>
      </c>
      <c r="DU21" s="260">
        <v>648958</v>
      </c>
      <c r="DV21" s="260">
        <v>888877</v>
      </c>
      <c r="DW21" s="261"/>
      <c r="DX21" s="260">
        <v>444335</v>
      </c>
      <c r="DY21" s="260">
        <v>557986</v>
      </c>
      <c r="DZ21" s="261"/>
      <c r="EA21" s="260">
        <v>461646</v>
      </c>
      <c r="EB21" s="260">
        <v>387828</v>
      </c>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1"/>
      <c r="GM21" s="261"/>
      <c r="GN21" s="261"/>
      <c r="GO21" s="261"/>
      <c r="GP21" s="261"/>
      <c r="GQ21" s="261"/>
      <c r="GR21" s="261"/>
      <c r="GS21" s="261"/>
      <c r="GT21" s="261"/>
      <c r="GU21" s="261"/>
      <c r="GV21" s="261"/>
      <c r="GW21" s="261"/>
      <c r="GX21" s="261"/>
      <c r="GY21" s="261"/>
      <c r="GZ21" s="261"/>
      <c r="HA21" s="261"/>
      <c r="HB21" s="261"/>
      <c r="HC21" s="261"/>
      <c r="HD21" s="261"/>
      <c r="HE21" s="261"/>
      <c r="HF21" s="261"/>
      <c r="HG21" s="261"/>
      <c r="HH21" s="261"/>
      <c r="HI21" s="261"/>
    </row>
    <row r="22" spans="61:217">
      <c r="BI22" s="276"/>
      <c r="BJ22" s="261"/>
      <c r="BL22" s="276"/>
      <c r="BM22" s="261"/>
      <c r="BN22" s="261"/>
      <c r="BO22" s="276"/>
      <c r="BP22" s="261"/>
      <c r="BQ22" s="261"/>
      <c r="BR22" s="276"/>
      <c r="BS22" s="261"/>
      <c r="BT22" s="261"/>
      <c r="BU22" s="276"/>
      <c r="BV22" s="261"/>
      <c r="BW22" s="261"/>
      <c r="BX22" s="276"/>
      <c r="BY22" s="261"/>
      <c r="BZ22" s="261"/>
      <c r="CA22" s="276"/>
      <c r="CB22" s="261"/>
      <c r="CC22" s="261"/>
      <c r="CD22" s="276"/>
      <c r="CE22" s="261"/>
      <c r="CF22" s="261"/>
      <c r="CG22" s="261"/>
      <c r="CH22" s="261"/>
      <c r="CI22" s="261"/>
      <c r="CJ22" s="276"/>
      <c r="CK22" s="261"/>
      <c r="CL22" s="261"/>
      <c r="CM22" s="261"/>
      <c r="CN22" s="261"/>
      <c r="CO22" s="261"/>
      <c r="CP22" s="276"/>
      <c r="CQ22" s="261"/>
      <c r="CR22" s="261"/>
      <c r="CS22" s="261"/>
      <c r="CT22" s="261"/>
      <c r="CU22" s="261"/>
      <c r="CV22" s="276"/>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7" t="s">
        <v>25</v>
      </c>
      <c r="DU22" s="260">
        <v>3719</v>
      </c>
      <c r="DV22" s="260">
        <v>6337</v>
      </c>
      <c r="DW22" s="261"/>
      <c r="DX22" s="260">
        <v>1408</v>
      </c>
      <c r="DY22" s="260">
        <v>3900</v>
      </c>
      <c r="DZ22" s="261"/>
      <c r="EA22" s="260">
        <v>689</v>
      </c>
      <c r="EB22" s="260">
        <v>5851</v>
      </c>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row>
    <row r="23" spans="61:217">
      <c r="BI23" s="276"/>
      <c r="BJ23" s="261"/>
      <c r="BL23" s="276"/>
      <c r="BM23" s="261"/>
      <c r="BN23" s="261"/>
      <c r="BO23" s="276"/>
      <c r="BP23" s="261"/>
      <c r="BQ23" s="261"/>
      <c r="BR23" s="276"/>
      <c r="BS23" s="261"/>
      <c r="BT23" s="261"/>
      <c r="BU23" s="276"/>
      <c r="BV23" s="261"/>
      <c r="BW23" s="261"/>
      <c r="BX23" s="276"/>
      <c r="BY23" s="261"/>
      <c r="BZ23" s="261"/>
      <c r="CA23" s="276"/>
      <c r="CB23" s="261"/>
      <c r="CC23" s="261"/>
      <c r="CD23" s="276"/>
      <c r="CE23" s="261"/>
      <c r="CF23" s="261"/>
      <c r="CG23" s="261"/>
      <c r="CH23" s="261"/>
      <c r="CI23" s="261"/>
      <c r="CJ23" s="276"/>
      <c r="CK23" s="261"/>
      <c r="CL23" s="261"/>
      <c r="CM23" s="261"/>
      <c r="CN23" s="261"/>
      <c r="CO23" s="261"/>
      <c r="CP23" s="276"/>
      <c r="CQ23" s="261"/>
      <c r="CR23" s="261"/>
      <c r="CS23" s="261"/>
      <c r="CT23" s="261"/>
      <c r="CU23" s="261"/>
      <c r="CV23" s="276"/>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7" t="s">
        <v>28</v>
      </c>
      <c r="DU23" s="260">
        <v>43982</v>
      </c>
      <c r="DV23" s="260">
        <v>57530</v>
      </c>
      <c r="DW23" s="261"/>
      <c r="DX23" s="260">
        <v>12124</v>
      </c>
      <c r="DY23" s="260">
        <v>12566</v>
      </c>
      <c r="DZ23" s="261"/>
      <c r="EA23" s="260">
        <v>27375</v>
      </c>
      <c r="EB23" s="260">
        <v>5941</v>
      </c>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row>
    <row r="24" spans="61:217">
      <c r="BI24" s="276"/>
      <c r="BJ24" s="261"/>
      <c r="BL24" s="276"/>
      <c r="BM24" s="261"/>
      <c r="BN24" s="261"/>
      <c r="BO24" s="276"/>
      <c r="BP24" s="261"/>
      <c r="BQ24" s="261"/>
      <c r="BR24" s="276"/>
      <c r="BS24" s="261"/>
      <c r="BT24" s="261"/>
      <c r="BU24" s="276"/>
      <c r="BV24" s="261"/>
      <c r="BW24" s="261"/>
      <c r="BX24" s="276"/>
      <c r="BY24" s="261"/>
      <c r="BZ24" s="261"/>
      <c r="CA24" s="276"/>
      <c r="CB24" s="261"/>
      <c r="CC24" s="261"/>
      <c r="CD24" s="276"/>
      <c r="CE24" s="261"/>
      <c r="CF24" s="261"/>
      <c r="CG24" s="261"/>
      <c r="CH24" s="261"/>
      <c r="CI24" s="261"/>
      <c r="CJ24" s="276"/>
      <c r="CK24" s="261"/>
      <c r="CL24" s="261"/>
      <c r="CM24" s="261"/>
      <c r="CN24" s="261"/>
      <c r="CO24" s="261"/>
      <c r="CP24" s="276"/>
      <c r="CQ24" s="261"/>
      <c r="CR24" s="261"/>
      <c r="CS24" s="261"/>
      <c r="CT24" s="261"/>
      <c r="CU24" s="261"/>
      <c r="CV24" s="276"/>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77" t="s">
        <v>27</v>
      </c>
      <c r="DU24" s="260">
        <v>4031</v>
      </c>
      <c r="DV24" s="274">
        <v>2562</v>
      </c>
      <c r="DW24" s="261"/>
      <c r="DX24" s="274">
        <v>1603</v>
      </c>
      <c r="DY24" s="274">
        <v>1845</v>
      </c>
      <c r="DZ24" s="261"/>
      <c r="EA24" s="279">
        <v>1840</v>
      </c>
      <c r="EB24" s="279">
        <v>820</v>
      </c>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row>
    <row r="25" spans="61:217">
      <c r="BI25" s="276"/>
      <c r="BJ25" s="261"/>
      <c r="BL25" s="276"/>
      <c r="BM25" s="261"/>
      <c r="BN25" s="261"/>
      <c r="BO25" s="276"/>
      <c r="BP25" s="261"/>
      <c r="BQ25" s="261"/>
      <c r="BR25" s="276"/>
      <c r="BS25" s="261"/>
      <c r="BT25" s="261"/>
      <c r="BU25" s="276"/>
      <c r="BV25" s="261"/>
      <c r="BW25" s="261"/>
      <c r="BX25" s="276"/>
      <c r="BY25" s="261"/>
      <c r="BZ25" s="261"/>
      <c r="CA25" s="276"/>
      <c r="CB25" s="261"/>
      <c r="CC25" s="261"/>
      <c r="CD25" s="276"/>
      <c r="CE25" s="261"/>
      <c r="CF25" s="261"/>
      <c r="CG25" s="261"/>
      <c r="CH25" s="261"/>
      <c r="CI25" s="261"/>
      <c r="CJ25" s="276"/>
      <c r="CK25" s="261"/>
      <c r="CL25" s="261"/>
      <c r="CM25" s="261"/>
      <c r="CN25" s="261"/>
      <c r="CO25" s="261"/>
      <c r="CP25" s="276"/>
      <c r="CQ25" s="261"/>
      <c r="CR25" s="261"/>
      <c r="CS25" s="261"/>
      <c r="CT25" s="261"/>
      <c r="CU25" s="261"/>
      <c r="CV25" s="276"/>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3"/>
      <c r="DU25" s="280">
        <f>SUM(DU17:DU24)</f>
        <v>1079388</v>
      </c>
      <c r="DV25" s="280">
        <f>SUM(DV17:DV24)</f>
        <v>1411162</v>
      </c>
      <c r="DW25" s="261"/>
      <c r="DX25" s="280">
        <f>SUM(DX17:DX24)</f>
        <v>760127</v>
      </c>
      <c r="DY25" s="280">
        <f>SUM(DY17:DY24)</f>
        <v>1018451</v>
      </c>
      <c r="DZ25" s="261"/>
      <c r="EA25" s="280">
        <f>SUM(EA17:EA24)</f>
        <v>684767</v>
      </c>
      <c r="EB25" s="280">
        <f>SUM(EB17:EB24)</f>
        <v>809087</v>
      </c>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row>
    <row r="26" spans="61:217">
      <c r="BI26" s="276"/>
      <c r="BJ26" s="261"/>
      <c r="BL26" s="276"/>
      <c r="BM26" s="261"/>
      <c r="BN26" s="261"/>
      <c r="BO26" s="276"/>
      <c r="BP26" s="261"/>
      <c r="BQ26" s="261"/>
      <c r="BR26" s="276"/>
      <c r="BS26" s="261"/>
      <c r="BT26" s="261"/>
      <c r="BU26" s="276"/>
      <c r="BV26" s="261"/>
      <c r="BW26" s="261"/>
      <c r="BX26" s="276"/>
      <c r="BY26" s="261"/>
      <c r="BZ26" s="261"/>
      <c r="CA26" s="276"/>
      <c r="CB26" s="261"/>
      <c r="CC26" s="261"/>
      <c r="CD26" s="276"/>
      <c r="CE26" s="261"/>
      <c r="CF26" s="261"/>
      <c r="CG26" s="261"/>
      <c r="CH26" s="261"/>
      <c r="CI26" s="261"/>
      <c r="CJ26" s="276"/>
      <c r="CK26" s="261"/>
      <c r="CL26" s="261"/>
      <c r="CM26" s="261"/>
      <c r="CN26" s="261"/>
      <c r="CO26" s="261"/>
      <c r="CP26" s="276"/>
      <c r="CQ26" s="261"/>
      <c r="CR26" s="261"/>
      <c r="CS26" s="261"/>
      <c r="CT26" s="261"/>
      <c r="CU26" s="261"/>
      <c r="CV26" s="276"/>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row>
    <row r="27" spans="61:217">
      <c r="BI27" s="276"/>
      <c r="BJ27" s="261"/>
      <c r="BL27" s="276"/>
      <c r="BM27" s="261"/>
      <c r="BN27" s="261"/>
      <c r="BO27" s="276"/>
      <c r="BP27" s="261"/>
      <c r="BQ27" s="261"/>
      <c r="BR27" s="276"/>
      <c r="BS27" s="261"/>
      <c r="BT27" s="261"/>
      <c r="BU27" s="276"/>
      <c r="BV27" s="261"/>
      <c r="BW27" s="261"/>
      <c r="BX27" s="276"/>
      <c r="BY27" s="261"/>
      <c r="BZ27" s="261"/>
      <c r="CA27" s="276"/>
      <c r="CB27" s="261"/>
      <c r="CC27" s="261"/>
      <c r="CD27" s="276"/>
      <c r="CE27" s="261"/>
      <c r="CF27" s="261"/>
      <c r="CG27" s="261"/>
      <c r="CH27" s="261"/>
      <c r="CI27" s="261"/>
      <c r="CJ27" s="276"/>
      <c r="CK27" s="261"/>
      <c r="CL27" s="261"/>
      <c r="CM27" s="261"/>
      <c r="CN27" s="261"/>
      <c r="CO27" s="261"/>
      <c r="CP27" s="276"/>
      <c r="CQ27" s="261"/>
      <c r="CR27" s="261"/>
      <c r="CS27" s="261"/>
      <c r="CT27" s="261"/>
      <c r="CU27" s="261"/>
      <c r="CV27" s="276"/>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row>
    <row r="28" spans="61:217">
      <c r="BI28" s="276"/>
      <c r="BJ28" s="261"/>
      <c r="BL28" s="276"/>
      <c r="BM28" s="261"/>
      <c r="BN28" s="261"/>
      <c r="BO28" s="276"/>
      <c r="BP28" s="261"/>
      <c r="BQ28" s="261"/>
      <c r="BR28" s="276"/>
      <c r="BS28" s="261"/>
      <c r="BT28" s="261"/>
      <c r="BU28" s="276"/>
      <c r="BV28" s="261"/>
      <c r="BW28" s="261"/>
      <c r="BX28" s="276"/>
      <c r="BY28" s="261"/>
      <c r="BZ28" s="261"/>
      <c r="CA28" s="276"/>
      <c r="CB28" s="261"/>
      <c r="CC28" s="261"/>
      <c r="CD28" s="276"/>
      <c r="CE28" s="261"/>
      <c r="CF28" s="261"/>
      <c r="CG28" s="261"/>
      <c r="CH28" s="261"/>
      <c r="CI28" s="261"/>
      <c r="CJ28" s="276"/>
      <c r="CK28" s="261"/>
      <c r="CL28" s="261"/>
      <c r="CM28" s="261"/>
      <c r="CN28" s="261"/>
      <c r="CO28" s="261"/>
      <c r="CP28" s="276"/>
      <c r="CQ28" s="261"/>
      <c r="CR28" s="261"/>
      <c r="CS28" s="261"/>
      <c r="CT28" s="261"/>
      <c r="CU28" s="261"/>
      <c r="CV28" s="276"/>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row>
    <row r="29" spans="61:217">
      <c r="BI29" s="276"/>
      <c r="BJ29" s="261"/>
      <c r="BL29" s="276"/>
      <c r="BM29" s="261"/>
      <c r="BN29" s="261"/>
      <c r="BO29" s="276"/>
      <c r="BP29" s="261"/>
      <c r="BQ29" s="261"/>
      <c r="BR29" s="276"/>
      <c r="BS29" s="261"/>
      <c r="BT29" s="261"/>
      <c r="BU29" s="276"/>
      <c r="BV29" s="261"/>
      <c r="BW29" s="261"/>
      <c r="BX29" s="276"/>
      <c r="BY29" s="261"/>
      <c r="BZ29" s="261"/>
      <c r="CA29" s="276"/>
      <c r="CB29" s="261"/>
      <c r="CC29" s="261"/>
      <c r="CD29" s="276"/>
      <c r="CE29" s="261"/>
      <c r="CF29" s="261"/>
      <c r="CG29" s="261"/>
      <c r="CH29" s="261"/>
      <c r="CI29" s="261"/>
      <c r="CJ29" s="276"/>
      <c r="CK29" s="261"/>
      <c r="CL29" s="261"/>
      <c r="CM29" s="261"/>
      <c r="CN29" s="261"/>
      <c r="CO29" s="261"/>
      <c r="CP29" s="276"/>
      <c r="CQ29" s="261"/>
      <c r="CR29" s="261"/>
      <c r="CS29" s="261"/>
      <c r="CT29" s="261"/>
      <c r="CU29" s="261"/>
      <c r="CV29" s="276"/>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row>
    <row r="30" spans="61:217">
      <c r="BI30" s="276"/>
      <c r="BJ30" s="261"/>
      <c r="BL30" s="276"/>
      <c r="BM30" s="261"/>
      <c r="BN30" s="261"/>
      <c r="BO30" s="276"/>
      <c r="BP30" s="261"/>
      <c r="BQ30" s="261"/>
      <c r="BR30" s="276"/>
      <c r="BS30" s="261"/>
      <c r="BT30" s="261"/>
      <c r="BU30" s="276"/>
      <c r="BV30" s="261"/>
      <c r="BW30" s="261"/>
      <c r="BX30" s="276"/>
      <c r="BY30" s="261"/>
      <c r="BZ30" s="261"/>
      <c r="CA30" s="276"/>
      <c r="CB30" s="261"/>
      <c r="CC30" s="261"/>
      <c r="CD30" s="276"/>
      <c r="CE30" s="261"/>
      <c r="CF30" s="261"/>
      <c r="CG30" s="261"/>
      <c r="CH30" s="261"/>
      <c r="CI30" s="261"/>
      <c r="CJ30" s="276"/>
      <c r="CK30" s="261"/>
      <c r="CL30" s="261"/>
      <c r="CM30" s="261"/>
      <c r="CN30" s="261"/>
      <c r="CO30" s="261"/>
      <c r="CP30" s="276"/>
      <c r="CQ30" s="261"/>
      <c r="CR30" s="261"/>
      <c r="CS30" s="261"/>
      <c r="CT30" s="261"/>
      <c r="CU30" s="261"/>
      <c r="CV30" s="276"/>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row>
    <row r="31" spans="61:217">
      <c r="BI31" s="276"/>
      <c r="BJ31" s="261"/>
      <c r="BL31" s="276"/>
      <c r="BM31" s="261"/>
      <c r="BN31" s="261"/>
      <c r="BO31" s="276"/>
      <c r="BP31" s="261"/>
      <c r="BQ31" s="261"/>
      <c r="BR31" s="276"/>
      <c r="BS31" s="261"/>
      <c r="BT31" s="261"/>
      <c r="BU31" s="276"/>
      <c r="BV31" s="261"/>
      <c r="BW31" s="261"/>
      <c r="BX31" s="276"/>
      <c r="BY31" s="261"/>
      <c r="BZ31" s="261"/>
      <c r="CA31" s="276"/>
      <c r="CB31" s="261"/>
      <c r="CC31" s="261"/>
      <c r="CD31" s="276"/>
      <c r="CE31" s="261"/>
      <c r="CF31" s="261"/>
      <c r="CG31" s="261"/>
      <c r="CH31" s="261"/>
      <c r="CI31" s="261"/>
      <c r="CJ31" s="276"/>
      <c r="CK31" s="261"/>
      <c r="CL31" s="261"/>
      <c r="CM31" s="261"/>
      <c r="CN31" s="261"/>
      <c r="CO31" s="261"/>
      <c r="CP31" s="276"/>
      <c r="CQ31" s="261"/>
      <c r="CR31" s="261"/>
      <c r="CS31" s="261"/>
      <c r="CT31" s="261"/>
      <c r="CU31" s="261"/>
      <c r="CV31" s="276"/>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40">
    <mergeCell ref="C2:D2"/>
    <mergeCell ref="F2:G2"/>
    <mergeCell ref="L2:M2"/>
    <mergeCell ref="I2:J2"/>
    <mergeCell ref="DN2:DO2"/>
    <mergeCell ref="AK2:AL2"/>
    <mergeCell ref="AN2:AO2"/>
    <mergeCell ref="AQ2:AR2"/>
    <mergeCell ref="AW2:AX2"/>
    <mergeCell ref="BL2:BM2"/>
    <mergeCell ref="CY2:CZ2"/>
    <mergeCell ref="CP2:CQ2"/>
    <mergeCell ref="CV2:CW2"/>
    <mergeCell ref="BU2:BV2"/>
    <mergeCell ref="CA2:CB2"/>
    <mergeCell ref="CG2:CH2"/>
    <mergeCell ref="DQ2:DR2"/>
    <mergeCell ref="AT2:AU2"/>
    <mergeCell ref="DK2:DL2"/>
    <mergeCell ref="AZ2:BA2"/>
    <mergeCell ref="BF2:BG2"/>
    <mergeCell ref="BC2:BD2"/>
    <mergeCell ref="DB2:DC2"/>
    <mergeCell ref="DE2:DF2"/>
    <mergeCell ref="BX2:BY2"/>
    <mergeCell ref="CD2:CE2"/>
    <mergeCell ref="CJ2:CK2"/>
    <mergeCell ref="CS2:CT2"/>
    <mergeCell ref="BR2:BS2"/>
    <mergeCell ref="BO2:BP2"/>
    <mergeCell ref="DH2:DI2"/>
    <mergeCell ref="BI2:BJ2"/>
    <mergeCell ref="CM2:CN2"/>
    <mergeCell ref="O2:P2"/>
    <mergeCell ref="X2:Y2"/>
    <mergeCell ref="AA2:AB2"/>
    <mergeCell ref="AH2:AI2"/>
    <mergeCell ref="AE2:AF2"/>
    <mergeCell ref="R2:S2"/>
    <mergeCell ref="U2:V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48"/>
  <sheetViews>
    <sheetView zoomScale="96" zoomScaleNormal="96" workbookViewId="0">
      <selection activeCell="C22" sqref="C22"/>
    </sheetView>
  </sheetViews>
  <sheetFormatPr defaultColWidth="9.28515625" defaultRowHeight="15"/>
  <cols>
    <col min="1" max="1" width="90.28515625" style="649" customWidth="1"/>
    <col min="2" max="2" width="8.28515625" style="649" customWidth="1"/>
    <col min="3" max="3" width="18.85546875" style="649" customWidth="1"/>
    <col min="4" max="6" width="23.5703125" style="649" customWidth="1"/>
    <col min="7" max="16384" width="9.28515625" style="649"/>
  </cols>
  <sheetData>
    <row r="1" spans="1:9" ht="20.25">
      <c r="A1" s="367" t="s">
        <v>290</v>
      </c>
      <c r="B1" s="104"/>
      <c r="C1" s="104"/>
      <c r="D1" s="702"/>
      <c r="E1" s="753"/>
    </row>
    <row r="2" spans="1:9" ht="116.25" customHeight="1">
      <c r="A2" s="368" t="s">
        <v>472</v>
      </c>
      <c r="B2" s="85" t="s">
        <v>291</v>
      </c>
      <c r="C2" s="79" t="s">
        <v>1056</v>
      </c>
      <c r="D2" s="79" t="s">
        <v>1057</v>
      </c>
      <c r="E2" s="79" t="s">
        <v>1058</v>
      </c>
      <c r="F2" s="79" t="s">
        <v>1059</v>
      </c>
    </row>
    <row r="3" spans="1:9">
      <c r="A3" s="89"/>
      <c r="B3" s="524"/>
      <c r="C3" s="524"/>
      <c r="D3" s="768"/>
      <c r="E3" s="659"/>
    </row>
    <row r="4" spans="1:9">
      <c r="A4" s="201" t="s">
        <v>134</v>
      </c>
      <c r="B4" s="758">
        <v>11</v>
      </c>
      <c r="C4" s="642">
        <v>4988811</v>
      </c>
      <c r="D4" s="642">
        <v>14876828</v>
      </c>
      <c r="E4" s="207">
        <v>4696067</v>
      </c>
      <c r="F4" s="207">
        <v>14021911</v>
      </c>
    </row>
    <row r="5" spans="1:9">
      <c r="A5" s="201" t="s">
        <v>1018</v>
      </c>
      <c r="B5" s="758">
        <v>12</v>
      </c>
      <c r="C5" s="642">
        <v>66448</v>
      </c>
      <c r="D5" s="642">
        <v>66448</v>
      </c>
      <c r="E5" s="207">
        <v>99954</v>
      </c>
      <c r="F5" s="207">
        <v>821456</v>
      </c>
    </row>
    <row r="6" spans="1:9">
      <c r="A6" s="403" t="s">
        <v>922</v>
      </c>
      <c r="B6" s="759">
        <v>13</v>
      </c>
      <c r="C6" s="642">
        <v>-4239562</v>
      </c>
      <c r="D6" s="642">
        <v>-12821408</v>
      </c>
      <c r="E6" s="207">
        <v>-4177398</v>
      </c>
      <c r="F6" s="207">
        <v>-12845372</v>
      </c>
      <c r="H6" s="703"/>
      <c r="I6" s="703"/>
    </row>
    <row r="7" spans="1:9">
      <c r="A7" s="373" t="s">
        <v>292</v>
      </c>
      <c r="B7" s="760"/>
      <c r="C7" s="374">
        <v>815697</v>
      </c>
      <c r="D7" s="374">
        <v>2121868</v>
      </c>
      <c r="E7" s="374">
        <v>618623</v>
      </c>
      <c r="F7" s="374">
        <v>1997995</v>
      </c>
    </row>
    <row r="8" spans="1:9">
      <c r="A8" s="201" t="s">
        <v>293</v>
      </c>
      <c r="B8" s="758">
        <v>13</v>
      </c>
      <c r="C8" s="642">
        <v>-129491</v>
      </c>
      <c r="D8" s="642">
        <v>-338068</v>
      </c>
      <c r="E8" s="207">
        <v>-133573</v>
      </c>
      <c r="F8" s="207">
        <v>-362822</v>
      </c>
    </row>
    <row r="9" spans="1:9">
      <c r="A9" s="201" t="s">
        <v>294</v>
      </c>
      <c r="B9" s="758">
        <v>13</v>
      </c>
      <c r="C9" s="642">
        <v>-141355</v>
      </c>
      <c r="D9" s="642">
        <v>-422261</v>
      </c>
      <c r="E9" s="207">
        <v>-160236</v>
      </c>
      <c r="F9" s="207">
        <v>-447204</v>
      </c>
    </row>
    <row r="10" spans="1:9">
      <c r="A10" s="201" t="s">
        <v>923</v>
      </c>
      <c r="B10" s="758">
        <v>14</v>
      </c>
      <c r="C10" s="642">
        <v>29679</v>
      </c>
      <c r="D10" s="642">
        <v>311579</v>
      </c>
      <c r="E10" s="207">
        <v>151089</v>
      </c>
      <c r="F10" s="207">
        <v>162567</v>
      </c>
    </row>
    <row r="11" spans="1:9">
      <c r="A11" s="201" t="s">
        <v>296</v>
      </c>
      <c r="B11" s="758">
        <v>23</v>
      </c>
      <c r="C11" s="642">
        <v>-35157</v>
      </c>
      <c r="D11" s="642">
        <v>5757</v>
      </c>
      <c r="E11" s="207">
        <v>5492</v>
      </c>
      <c r="F11" s="207">
        <v>55517</v>
      </c>
    </row>
    <row r="12" spans="1:9">
      <c r="A12" s="373" t="s">
        <v>297</v>
      </c>
      <c r="B12" s="760"/>
      <c r="C12" s="374">
        <v>539373</v>
      </c>
      <c r="D12" s="374">
        <v>1678875</v>
      </c>
      <c r="E12" s="374">
        <v>481395</v>
      </c>
      <c r="F12" s="374">
        <v>1406053</v>
      </c>
    </row>
    <row r="13" spans="1:9">
      <c r="A13" s="202" t="s">
        <v>298</v>
      </c>
      <c r="B13" s="761">
        <v>15</v>
      </c>
      <c r="C13" s="642">
        <v>-62462</v>
      </c>
      <c r="D13" s="643">
        <v>-206834</v>
      </c>
      <c r="E13" s="209">
        <v>-58771</v>
      </c>
      <c r="F13" s="209">
        <v>-178080</v>
      </c>
    </row>
    <row r="14" spans="1:9">
      <c r="A14" s="202" t="s">
        <v>924</v>
      </c>
      <c r="B14" s="761">
        <v>15</v>
      </c>
      <c r="C14" s="642">
        <v>23462</v>
      </c>
      <c r="D14" s="643">
        <v>-76178</v>
      </c>
      <c r="E14" s="209">
        <v>-44516</v>
      </c>
      <c r="F14" s="209">
        <v>-48133</v>
      </c>
    </row>
    <row r="15" spans="1:9">
      <c r="A15" s="200" t="s">
        <v>1002</v>
      </c>
      <c r="B15" s="758"/>
      <c r="C15" s="642">
        <v>500373</v>
      </c>
      <c r="D15" s="644">
        <v>1395863</v>
      </c>
      <c r="E15" s="208">
        <v>378108</v>
      </c>
      <c r="F15" s="208">
        <v>1179840</v>
      </c>
    </row>
    <row r="16" spans="1:9">
      <c r="A16" s="201" t="s">
        <v>299</v>
      </c>
      <c r="B16" s="762">
        <v>16</v>
      </c>
      <c r="C16" s="642">
        <v>-108380</v>
      </c>
      <c r="D16" s="642">
        <v>-539497</v>
      </c>
      <c r="E16" s="207">
        <v>-50759.260000000009</v>
      </c>
      <c r="F16" s="207">
        <v>-255254.26</v>
      </c>
    </row>
    <row r="17" spans="1:6">
      <c r="A17" s="373" t="s">
        <v>1020</v>
      </c>
      <c r="B17" s="760"/>
      <c r="C17" s="374">
        <v>391993</v>
      </c>
      <c r="D17" s="374">
        <v>856366</v>
      </c>
      <c r="E17" s="374">
        <v>327348.74</v>
      </c>
      <c r="F17" s="374">
        <v>924585.74</v>
      </c>
    </row>
    <row r="18" spans="1:6" ht="5.25" customHeight="1">
      <c r="A18" s="200"/>
      <c r="B18" s="763"/>
      <c r="C18" s="206"/>
      <c r="D18" s="210"/>
      <c r="E18" s="210"/>
      <c r="F18" s="210"/>
    </row>
    <row r="19" spans="1:6" ht="15" customHeight="1">
      <c r="A19" s="373" t="s">
        <v>1021</v>
      </c>
      <c r="B19" s="764">
        <v>17</v>
      </c>
      <c r="C19" s="374">
        <v>-15111</v>
      </c>
      <c r="D19" s="374">
        <v>-796566</v>
      </c>
      <c r="E19" s="374">
        <v>-25319.739999999998</v>
      </c>
      <c r="F19" s="374">
        <v>49829.26</v>
      </c>
    </row>
    <row r="20" spans="1:6" ht="8.25" customHeight="1">
      <c r="A20" s="200"/>
      <c r="B20" s="763"/>
      <c r="C20" s="206"/>
      <c r="D20" s="210"/>
      <c r="E20" s="210"/>
      <c r="F20" s="210"/>
    </row>
    <row r="21" spans="1:6" ht="15" customHeight="1">
      <c r="A21" s="373" t="s">
        <v>1019</v>
      </c>
      <c r="B21" s="760"/>
      <c r="C21" s="374">
        <v>376882</v>
      </c>
      <c r="D21" s="374">
        <v>59800</v>
      </c>
      <c r="E21" s="374">
        <v>302029</v>
      </c>
      <c r="F21" s="374">
        <v>974415</v>
      </c>
    </row>
    <row r="22" spans="1:6" ht="16.5" customHeight="1">
      <c r="A22" s="200"/>
      <c r="B22" s="763"/>
      <c r="C22" s="206"/>
      <c r="D22" s="210"/>
      <c r="E22" s="210"/>
      <c r="F22" s="210"/>
    </row>
    <row r="23" spans="1:6">
      <c r="A23" s="203" t="s">
        <v>300</v>
      </c>
      <c r="B23" s="765" t="s">
        <v>1062</v>
      </c>
      <c r="C23" s="642">
        <v>10035</v>
      </c>
      <c r="D23" s="642">
        <v>-121710</v>
      </c>
      <c r="E23" s="207">
        <v>1771</v>
      </c>
      <c r="F23" s="207">
        <v>-1592</v>
      </c>
    </row>
    <row r="24" spans="1:6" ht="25.5">
      <c r="A24" s="203" t="s">
        <v>301</v>
      </c>
      <c r="B24" s="758"/>
      <c r="C24" s="642">
        <v>286</v>
      </c>
      <c r="D24" s="642">
        <v>-1528</v>
      </c>
      <c r="E24" s="207">
        <v>3448</v>
      </c>
      <c r="F24" s="207">
        <v>3233</v>
      </c>
    </row>
    <row r="25" spans="1:6">
      <c r="A25" s="203" t="s">
        <v>302</v>
      </c>
      <c r="B25" s="758">
        <v>16</v>
      </c>
      <c r="C25" s="642">
        <v>-1907</v>
      </c>
      <c r="D25" s="642">
        <v>23125</v>
      </c>
      <c r="E25" s="207">
        <v>-337</v>
      </c>
      <c r="F25" s="207">
        <v>302</v>
      </c>
    </row>
    <row r="26" spans="1:6" ht="38.25">
      <c r="A26" s="204" t="s">
        <v>1022</v>
      </c>
      <c r="B26" s="758"/>
      <c r="C26" s="644">
        <v>8414</v>
      </c>
      <c r="D26" s="644">
        <v>-100113</v>
      </c>
      <c r="E26" s="208">
        <v>4882</v>
      </c>
      <c r="F26" s="208">
        <v>1943</v>
      </c>
    </row>
    <row r="27" spans="1:6" ht="6" hidden="1" customHeight="1">
      <c r="A27" s="204"/>
      <c r="B27" s="758"/>
      <c r="C27" s="644"/>
      <c r="D27" s="644"/>
      <c r="E27" s="208"/>
      <c r="F27" s="208"/>
    </row>
    <row r="28" spans="1:6">
      <c r="A28" s="203" t="s">
        <v>1003</v>
      </c>
      <c r="B28" s="758" t="s">
        <v>1064</v>
      </c>
      <c r="C28" s="642">
        <v>-501</v>
      </c>
      <c r="D28" s="642">
        <v>-100148</v>
      </c>
      <c r="E28" s="207">
        <v>204</v>
      </c>
      <c r="F28" s="207">
        <v>7925</v>
      </c>
    </row>
    <row r="29" spans="1:6">
      <c r="A29" s="205" t="s">
        <v>302</v>
      </c>
      <c r="B29" s="758">
        <v>16</v>
      </c>
      <c r="C29" s="642">
        <v>96</v>
      </c>
      <c r="D29" s="642">
        <v>19028</v>
      </c>
      <c r="E29" s="207">
        <v>-41</v>
      </c>
      <c r="F29" s="207">
        <v>-1506</v>
      </c>
    </row>
    <row r="30" spans="1:6" ht="25.5">
      <c r="A30" s="205" t="s">
        <v>303</v>
      </c>
      <c r="B30" s="758">
        <v>23</v>
      </c>
      <c r="C30" s="642">
        <v>-5</v>
      </c>
      <c r="D30" s="642">
        <v>355</v>
      </c>
      <c r="E30" s="207">
        <v>-50</v>
      </c>
      <c r="F30" s="207">
        <v>228</v>
      </c>
    </row>
    <row r="31" spans="1:6" ht="36.75" customHeight="1">
      <c r="A31" s="204" t="s">
        <v>1024</v>
      </c>
      <c r="B31" s="758"/>
      <c r="C31" s="644">
        <v>-410</v>
      </c>
      <c r="D31" s="644">
        <v>-80765</v>
      </c>
      <c r="E31" s="208">
        <v>113</v>
      </c>
      <c r="F31" s="208">
        <v>6647</v>
      </c>
    </row>
    <row r="32" spans="1:6" ht="3" customHeight="1">
      <c r="A32" s="205"/>
      <c r="B32" s="758"/>
      <c r="C32" s="642"/>
      <c r="D32" s="642"/>
      <c r="E32" s="207"/>
      <c r="F32" s="207"/>
    </row>
    <row r="33" spans="1:6" ht="27.75" customHeight="1">
      <c r="A33" s="754" t="s">
        <v>1023</v>
      </c>
      <c r="B33" s="758">
        <v>17</v>
      </c>
      <c r="C33" s="642">
        <v>609</v>
      </c>
      <c r="D33" s="642">
        <v>-1264</v>
      </c>
      <c r="E33" s="207">
        <v>155</v>
      </c>
      <c r="F33" s="207">
        <v>625</v>
      </c>
    </row>
    <row r="34" spans="1:6" ht="6.75" customHeight="1">
      <c r="A34" s="205"/>
      <c r="B34" s="240"/>
      <c r="C34" s="642"/>
      <c r="D34" s="642"/>
      <c r="E34" s="207"/>
      <c r="F34" s="207"/>
    </row>
    <row r="35" spans="1:6">
      <c r="A35" s="200" t="s">
        <v>304</v>
      </c>
      <c r="B35" s="240"/>
      <c r="C35" s="644">
        <v>8613</v>
      </c>
      <c r="D35" s="644">
        <v>-182142</v>
      </c>
      <c r="E35" s="208">
        <v>5150</v>
      </c>
      <c r="F35" s="208">
        <v>9215</v>
      </c>
    </row>
    <row r="36" spans="1:6">
      <c r="A36" s="373" t="s">
        <v>305</v>
      </c>
      <c r="B36" s="375"/>
      <c r="C36" s="374">
        <v>385495</v>
      </c>
      <c r="D36" s="374">
        <v>-122342</v>
      </c>
      <c r="E36" s="374">
        <v>307179</v>
      </c>
      <c r="F36" s="374">
        <v>983630</v>
      </c>
    </row>
    <row r="37" spans="1:6">
      <c r="A37" s="200" t="s">
        <v>1025</v>
      </c>
      <c r="B37" s="206"/>
      <c r="C37" s="206"/>
      <c r="D37" s="212"/>
      <c r="E37" s="212"/>
      <c r="F37" s="212"/>
    </row>
    <row r="38" spans="1:6">
      <c r="A38" s="203" t="s">
        <v>306</v>
      </c>
      <c r="B38" s="206"/>
      <c r="C38" s="645">
        <v>376643</v>
      </c>
      <c r="D38" s="645">
        <v>60597</v>
      </c>
      <c r="E38" s="211">
        <v>302731</v>
      </c>
      <c r="F38" s="211">
        <v>974274</v>
      </c>
    </row>
    <row r="39" spans="1:6">
      <c r="A39" s="203" t="s">
        <v>307</v>
      </c>
      <c r="B39" s="206"/>
      <c r="C39" s="642">
        <v>239</v>
      </c>
      <c r="D39" s="642">
        <v>-797</v>
      </c>
      <c r="E39" s="207">
        <v>-702</v>
      </c>
      <c r="F39" s="212">
        <v>141</v>
      </c>
    </row>
    <row r="40" spans="1:6">
      <c r="A40" s="369" t="s">
        <v>308</v>
      </c>
      <c r="B40" s="236"/>
      <c r="C40" s="646"/>
      <c r="D40" s="646"/>
      <c r="E40" s="213"/>
      <c r="F40" s="213"/>
    </row>
    <row r="41" spans="1:6">
      <c r="A41" s="203" t="s">
        <v>306</v>
      </c>
      <c r="B41" s="206"/>
      <c r="C41" s="645">
        <v>385256</v>
      </c>
      <c r="D41" s="645">
        <v>-121400</v>
      </c>
      <c r="E41" s="211">
        <v>307869</v>
      </c>
      <c r="F41" s="211">
        <v>983458</v>
      </c>
    </row>
    <row r="42" spans="1:6">
      <c r="A42" s="203" t="s">
        <v>307</v>
      </c>
      <c r="B42" s="206"/>
      <c r="C42" s="642">
        <v>239</v>
      </c>
      <c r="D42" s="642">
        <v>-942</v>
      </c>
      <c r="E42" s="207">
        <v>-690</v>
      </c>
      <c r="F42" s="212">
        <v>172</v>
      </c>
    </row>
    <row r="43" spans="1:6" ht="7.5" customHeight="1">
      <c r="A43" s="201"/>
      <c r="B43" s="206"/>
      <c r="C43" s="647"/>
      <c r="D43" s="647"/>
      <c r="E43" s="214"/>
      <c r="F43" s="214"/>
    </row>
    <row r="44" spans="1:6">
      <c r="A44" s="200" t="s">
        <v>1026</v>
      </c>
      <c r="B44" s="206"/>
      <c r="C44" s="755"/>
      <c r="D44" s="755"/>
      <c r="E44" s="235"/>
      <c r="F44" s="235"/>
    </row>
    <row r="45" spans="1:6">
      <c r="A45" s="201" t="s">
        <v>1027</v>
      </c>
      <c r="B45" s="206"/>
      <c r="C45" s="755">
        <v>0.21491148910807817</v>
      </c>
      <c r="D45" s="755">
        <v>3.4576486236256115E-2</v>
      </c>
      <c r="E45" s="235">
        <v>0.17273749946017214</v>
      </c>
      <c r="F45" s="235">
        <v>0.5559181403591299</v>
      </c>
    </row>
    <row r="46" spans="1:6" ht="25.5">
      <c r="A46" s="757" t="s">
        <v>1028</v>
      </c>
      <c r="B46" s="756"/>
      <c r="C46" s="766">
        <v>0.22353378531937684</v>
      </c>
      <c r="D46" s="766">
        <v>0.4890949167735697</v>
      </c>
      <c r="E46" s="767">
        <v>0.18718487542953668</v>
      </c>
      <c r="F46" s="767">
        <v>0.52748569778684362</v>
      </c>
    </row>
    <row r="47" spans="1:6">
      <c r="A47" s="200"/>
      <c r="B47" s="206"/>
      <c r="C47" s="206"/>
      <c r="D47" s="235"/>
      <c r="E47" s="235"/>
    </row>
    <row r="48" spans="1:6">
      <c r="A48" s="704"/>
      <c r="B48" s="704"/>
      <c r="C48" s="704"/>
      <c r="D48" s="704"/>
      <c r="E48" s="704"/>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72"/>
  <sheetViews>
    <sheetView topLeftCell="A52" zoomScale="90" zoomScaleNormal="90" workbookViewId="0">
      <selection activeCell="D40" sqref="D40"/>
    </sheetView>
  </sheetViews>
  <sheetFormatPr defaultColWidth="9.28515625" defaultRowHeight="15"/>
  <cols>
    <col min="1" max="1" width="89.28515625" style="649" customWidth="1"/>
    <col min="2" max="2" width="9.28515625" style="649"/>
    <col min="3" max="4" width="19.7109375" style="649" customWidth="1"/>
    <col min="5" max="16384" width="9.28515625" style="649"/>
  </cols>
  <sheetData>
    <row r="1" spans="1:4" ht="20.25">
      <c r="A1" s="648" t="s">
        <v>30</v>
      </c>
      <c r="B1" s="670"/>
      <c r="C1" s="670"/>
      <c r="D1" s="155"/>
    </row>
    <row r="2" spans="1:4" ht="83.1" customHeight="1">
      <c r="A2" s="639" t="s">
        <v>472</v>
      </c>
      <c r="B2" s="394" t="s">
        <v>309</v>
      </c>
      <c r="C2" s="394" t="s">
        <v>1060</v>
      </c>
      <c r="D2" s="394" t="s">
        <v>952</v>
      </c>
    </row>
    <row r="3" spans="1:4">
      <c r="A3" s="671" t="s">
        <v>310</v>
      </c>
      <c r="B3" s="672"/>
      <c r="C3" s="672"/>
      <c r="D3" s="673"/>
    </row>
    <row r="4" spans="1:4">
      <c r="A4" s="410" t="s">
        <v>311</v>
      </c>
      <c r="B4" s="635"/>
      <c r="C4" s="674"/>
      <c r="D4" s="629"/>
    </row>
    <row r="5" spans="1:4">
      <c r="A5" s="201" t="s">
        <v>312</v>
      </c>
      <c r="B5" s="633">
        <v>18</v>
      </c>
      <c r="C5" s="675">
        <v>30121906</v>
      </c>
      <c r="D5" s="629">
        <v>31099071</v>
      </c>
    </row>
    <row r="6" spans="1:4">
      <c r="A6" s="201" t="s">
        <v>905</v>
      </c>
      <c r="B6" s="633">
        <v>19</v>
      </c>
      <c r="C6" s="675">
        <v>1631426</v>
      </c>
      <c r="D6" s="629">
        <v>1773498</v>
      </c>
    </row>
    <row r="7" spans="1:4">
      <c r="A7" s="201" t="s">
        <v>313</v>
      </c>
      <c r="B7" s="633">
        <v>20</v>
      </c>
      <c r="C7" s="675">
        <v>26183</v>
      </c>
      <c r="D7" s="629">
        <v>26183</v>
      </c>
    </row>
    <row r="8" spans="1:4" ht="28.5">
      <c r="A8" s="201" t="s">
        <v>917</v>
      </c>
      <c r="B8" s="633" t="s">
        <v>1065</v>
      </c>
      <c r="C8" s="675">
        <v>193114</v>
      </c>
      <c r="D8" s="629">
        <v>468197</v>
      </c>
    </row>
    <row r="9" spans="1:4">
      <c r="A9" s="201" t="s">
        <v>314</v>
      </c>
      <c r="B9" s="633">
        <v>22</v>
      </c>
      <c r="C9" s="675">
        <v>475510</v>
      </c>
      <c r="D9" s="629">
        <v>478261</v>
      </c>
    </row>
    <row r="10" spans="1:4">
      <c r="A10" s="237" t="s">
        <v>315</v>
      </c>
      <c r="B10" s="634">
        <v>23</v>
      </c>
      <c r="C10" s="675">
        <v>563779</v>
      </c>
      <c r="D10" s="629">
        <v>559144</v>
      </c>
    </row>
    <row r="11" spans="1:4">
      <c r="A11" s="237" t="s">
        <v>316</v>
      </c>
      <c r="B11" s="634">
        <v>24</v>
      </c>
      <c r="C11" s="675">
        <v>309051</v>
      </c>
      <c r="D11" s="629">
        <v>238035</v>
      </c>
    </row>
    <row r="12" spans="1:4">
      <c r="A12" s="201" t="s">
        <v>317</v>
      </c>
      <c r="B12" s="633">
        <v>25</v>
      </c>
      <c r="C12" s="675">
        <v>220294</v>
      </c>
      <c r="D12" s="629">
        <v>235522</v>
      </c>
    </row>
    <row r="13" spans="1:4">
      <c r="A13" s="201" t="s">
        <v>318</v>
      </c>
      <c r="B13" s="633" t="s">
        <v>1066</v>
      </c>
      <c r="C13" s="675">
        <v>129926</v>
      </c>
      <c r="D13" s="629">
        <v>152288</v>
      </c>
    </row>
    <row r="14" spans="1:4">
      <c r="A14" s="201" t="s">
        <v>319</v>
      </c>
      <c r="B14" s="640" t="s">
        <v>1067</v>
      </c>
      <c r="C14" s="675">
        <v>30240</v>
      </c>
      <c r="D14" s="629">
        <v>22088</v>
      </c>
    </row>
    <row r="15" spans="1:4">
      <c r="A15" s="676"/>
      <c r="B15" s="677"/>
      <c r="C15" s="678">
        <v>33701429</v>
      </c>
      <c r="D15" s="679">
        <v>35052287</v>
      </c>
    </row>
    <row r="16" spans="1:4">
      <c r="A16" s="410" t="s">
        <v>320</v>
      </c>
      <c r="B16" s="635"/>
      <c r="C16" s="675"/>
      <c r="D16" s="629"/>
    </row>
    <row r="17" spans="1:4" ht="28.5">
      <c r="A17" s="201" t="s">
        <v>917</v>
      </c>
      <c r="B17" s="635" t="s">
        <v>1068</v>
      </c>
      <c r="C17" s="675">
        <v>787484</v>
      </c>
      <c r="D17" s="629">
        <v>1285193</v>
      </c>
    </row>
    <row r="18" spans="1:4">
      <c r="A18" s="201" t="s">
        <v>321</v>
      </c>
      <c r="B18" s="635">
        <v>28</v>
      </c>
      <c r="C18" s="675">
        <v>656628</v>
      </c>
      <c r="D18" s="629">
        <v>684152</v>
      </c>
    </row>
    <row r="19" spans="1:4">
      <c r="A19" s="201" t="s">
        <v>322</v>
      </c>
      <c r="B19" s="635">
        <v>29</v>
      </c>
      <c r="C19" s="675">
        <v>2272220</v>
      </c>
      <c r="D19" s="629">
        <v>2290746</v>
      </c>
    </row>
    <row r="20" spans="1:4">
      <c r="A20" s="201" t="s">
        <v>884</v>
      </c>
      <c r="B20" s="635"/>
      <c r="C20" s="675">
        <v>878</v>
      </c>
      <c r="D20" s="629">
        <v>255702</v>
      </c>
    </row>
    <row r="21" spans="1:4">
      <c r="A21" s="201" t="s">
        <v>885</v>
      </c>
      <c r="B21" s="635">
        <v>30</v>
      </c>
      <c r="C21" s="675">
        <v>124114</v>
      </c>
      <c r="D21" s="629">
        <v>384714</v>
      </c>
    </row>
    <row r="22" spans="1:4">
      <c r="A22" s="237" t="s">
        <v>316</v>
      </c>
      <c r="B22" s="635">
        <v>24</v>
      </c>
      <c r="C22" s="675">
        <v>9421</v>
      </c>
      <c r="D22" s="629">
        <v>4999</v>
      </c>
    </row>
    <row r="23" spans="1:4">
      <c r="A23" s="575" t="s">
        <v>953</v>
      </c>
      <c r="B23" s="635">
        <v>25</v>
      </c>
      <c r="C23" s="675">
        <v>701143</v>
      </c>
      <c r="D23" s="629">
        <v>599035</v>
      </c>
    </row>
    <row r="24" spans="1:4">
      <c r="A24" s="201" t="s">
        <v>318</v>
      </c>
      <c r="B24" s="630" t="s">
        <v>1069</v>
      </c>
      <c r="C24" s="675">
        <v>107548</v>
      </c>
      <c r="D24" s="629">
        <v>100275</v>
      </c>
    </row>
    <row r="25" spans="1:4">
      <c r="A25" s="201" t="s">
        <v>324</v>
      </c>
      <c r="B25" s="630">
        <v>31</v>
      </c>
      <c r="C25" s="675">
        <v>419405</v>
      </c>
      <c r="D25" s="629">
        <v>1237952</v>
      </c>
    </row>
    <row r="26" spans="1:4" ht="25.5">
      <c r="A26" s="201" t="s">
        <v>325</v>
      </c>
      <c r="B26" s="630">
        <v>32</v>
      </c>
      <c r="C26" s="675">
        <v>1738489</v>
      </c>
      <c r="D26" s="629">
        <v>22710</v>
      </c>
    </row>
    <row r="27" spans="1:4">
      <c r="A27" s="676"/>
      <c r="B27" s="677"/>
      <c r="C27" s="678">
        <v>6817330</v>
      </c>
      <c r="D27" s="679">
        <v>6865478</v>
      </c>
    </row>
    <row r="28" spans="1:4">
      <c r="A28" s="418"/>
      <c r="B28" s="680"/>
      <c r="C28" s="658"/>
      <c r="D28" s="659"/>
    </row>
    <row r="29" spans="1:4">
      <c r="A29" s="681" t="s">
        <v>326</v>
      </c>
      <c r="B29" s="682"/>
      <c r="C29" s="683">
        <v>40518759</v>
      </c>
      <c r="D29" s="683">
        <v>41917765</v>
      </c>
    </row>
    <row r="30" spans="1:4" ht="40.5" customHeight="1">
      <c r="A30" s="418"/>
      <c r="B30" s="680"/>
      <c r="C30" s="524"/>
      <c r="D30" s="659"/>
    </row>
    <row r="31" spans="1:4">
      <c r="A31" s="671" t="s">
        <v>327</v>
      </c>
      <c r="B31" s="677"/>
      <c r="C31" s="672"/>
      <c r="D31" s="679"/>
    </row>
    <row r="32" spans="1:4" ht="25.5">
      <c r="A32" s="89" t="s">
        <v>328</v>
      </c>
      <c r="B32" s="680"/>
      <c r="C32" s="684"/>
      <c r="D32" s="659"/>
    </row>
    <row r="33" spans="1:4">
      <c r="A33" s="201" t="s">
        <v>329</v>
      </c>
      <c r="B33" s="680" t="s">
        <v>1070</v>
      </c>
      <c r="C33" s="675">
        <v>8762747</v>
      </c>
      <c r="D33" s="629">
        <v>8762747</v>
      </c>
    </row>
    <row r="34" spans="1:4">
      <c r="A34" s="201" t="s">
        <v>330</v>
      </c>
      <c r="B34" s="680" t="s">
        <v>1063</v>
      </c>
      <c r="C34" s="675">
        <v>6338754</v>
      </c>
      <c r="D34" s="629">
        <v>6801584</v>
      </c>
    </row>
    <row r="35" spans="1:4" ht="25.5">
      <c r="A35" s="201" t="s">
        <v>331</v>
      </c>
      <c r="B35" s="680" t="s">
        <v>1062</v>
      </c>
      <c r="C35" s="685">
        <v>-82919</v>
      </c>
      <c r="D35" s="686">
        <v>15666</v>
      </c>
    </row>
    <row r="36" spans="1:4" ht="25.5">
      <c r="A36" s="201" t="s">
        <v>301</v>
      </c>
      <c r="B36" s="680"/>
      <c r="C36" s="685">
        <v>12997</v>
      </c>
      <c r="D36" s="686">
        <v>14521</v>
      </c>
    </row>
    <row r="37" spans="1:4">
      <c r="A37" s="687" t="s">
        <v>332</v>
      </c>
      <c r="B37" s="688" t="s">
        <v>1071</v>
      </c>
      <c r="C37" s="689">
        <v>3039266</v>
      </c>
      <c r="D37" s="690">
        <v>2597708</v>
      </c>
    </row>
    <row r="38" spans="1:4">
      <c r="A38" s="403"/>
      <c r="B38" s="635"/>
      <c r="C38" s="691">
        <v>18070845</v>
      </c>
      <c r="D38" s="692">
        <v>18192226</v>
      </c>
    </row>
    <row r="39" spans="1:4" ht="2.25" customHeight="1">
      <c r="A39" s="418"/>
      <c r="B39" s="680"/>
      <c r="C39" s="666"/>
      <c r="D39" s="667"/>
    </row>
    <row r="40" spans="1:4">
      <c r="A40" s="89" t="s">
        <v>333</v>
      </c>
      <c r="B40" s="680" t="s">
        <v>1072</v>
      </c>
      <c r="C40" s="666">
        <v>897087</v>
      </c>
      <c r="D40" s="667">
        <v>900434</v>
      </c>
    </row>
    <row r="41" spans="1:4" ht="0.75" customHeight="1">
      <c r="A41" s="418"/>
      <c r="B41" s="680"/>
      <c r="C41" s="693"/>
      <c r="D41" s="694"/>
    </row>
    <row r="42" spans="1:4">
      <c r="A42" s="671" t="s">
        <v>334</v>
      </c>
      <c r="B42" s="677"/>
      <c r="C42" s="678">
        <v>18967932</v>
      </c>
      <c r="D42" s="679">
        <v>19092660</v>
      </c>
    </row>
    <row r="43" spans="1:4" ht="18.75" customHeight="1">
      <c r="A43" s="676"/>
      <c r="B43" s="677"/>
      <c r="C43" s="695"/>
      <c r="D43" s="696"/>
    </row>
    <row r="44" spans="1:4">
      <c r="A44" s="410" t="s">
        <v>335</v>
      </c>
      <c r="B44" s="635"/>
      <c r="C44" s="674"/>
      <c r="D44" s="629"/>
    </row>
    <row r="45" spans="1:4">
      <c r="A45" s="201" t="s">
        <v>336</v>
      </c>
      <c r="B45" s="636">
        <v>34</v>
      </c>
      <c r="C45" s="675">
        <v>12158038</v>
      </c>
      <c r="D45" s="629">
        <v>11830183</v>
      </c>
    </row>
    <row r="46" spans="1:4">
      <c r="A46" s="201" t="s">
        <v>337</v>
      </c>
      <c r="B46" s="636">
        <v>35</v>
      </c>
      <c r="C46" s="675">
        <v>917882</v>
      </c>
      <c r="D46" s="629">
        <v>1313480</v>
      </c>
    </row>
    <row r="47" spans="1:4" ht="38.25">
      <c r="A47" s="201" t="s">
        <v>338</v>
      </c>
      <c r="B47" s="636">
        <v>36</v>
      </c>
      <c r="C47" s="675">
        <v>676050</v>
      </c>
      <c r="D47" s="629">
        <v>663130</v>
      </c>
    </row>
    <row r="48" spans="1:4">
      <c r="A48" s="201" t="s">
        <v>339</v>
      </c>
      <c r="B48" s="636">
        <v>39</v>
      </c>
      <c r="C48" s="675">
        <v>384249</v>
      </c>
      <c r="D48" s="629">
        <v>460003</v>
      </c>
    </row>
    <row r="49" spans="1:4">
      <c r="A49" s="201" t="s">
        <v>340</v>
      </c>
      <c r="B49" s="636" t="s">
        <v>1067</v>
      </c>
      <c r="C49" s="675">
        <v>792889</v>
      </c>
      <c r="D49" s="629">
        <v>605285</v>
      </c>
    </row>
    <row r="50" spans="1:4">
      <c r="A50" s="201" t="s">
        <v>342</v>
      </c>
      <c r="B50" s="636">
        <v>44</v>
      </c>
      <c r="C50" s="675">
        <v>141114</v>
      </c>
      <c r="D50" s="629">
        <v>79417</v>
      </c>
    </row>
    <row r="51" spans="1:4">
      <c r="A51" s="632" t="s">
        <v>346</v>
      </c>
      <c r="B51" s="688"/>
      <c r="C51" s="689">
        <v>7546</v>
      </c>
      <c r="D51" s="690">
        <v>11776</v>
      </c>
    </row>
    <row r="52" spans="1:4">
      <c r="A52" s="403"/>
      <c r="B52" s="637"/>
      <c r="C52" s="666">
        <v>15077768</v>
      </c>
      <c r="D52" s="667">
        <v>14963274</v>
      </c>
    </row>
    <row r="53" spans="1:4">
      <c r="A53" s="410" t="s">
        <v>343</v>
      </c>
      <c r="B53" s="637"/>
      <c r="C53" s="641"/>
      <c r="D53" s="629"/>
    </row>
    <row r="54" spans="1:4">
      <c r="A54" s="201" t="s">
        <v>336</v>
      </c>
      <c r="B54" s="636">
        <v>34</v>
      </c>
      <c r="C54" s="675">
        <v>1369062</v>
      </c>
      <c r="D54" s="629">
        <v>2484093</v>
      </c>
    </row>
    <row r="55" spans="1:4">
      <c r="A55" s="252" t="s">
        <v>341</v>
      </c>
      <c r="B55" s="636">
        <v>40</v>
      </c>
      <c r="C55" s="675">
        <v>733440</v>
      </c>
      <c r="D55" s="629">
        <v>847226</v>
      </c>
    </row>
    <row r="56" spans="1:4">
      <c r="A56" s="252" t="s">
        <v>344</v>
      </c>
      <c r="B56" s="636">
        <v>41</v>
      </c>
      <c r="C56" s="675">
        <v>365663</v>
      </c>
      <c r="D56" s="629">
        <v>757943</v>
      </c>
    </row>
    <row r="57" spans="1:4">
      <c r="A57" s="201" t="s">
        <v>337</v>
      </c>
      <c r="B57" s="636">
        <v>35</v>
      </c>
      <c r="C57" s="675">
        <v>100741</v>
      </c>
      <c r="D57" s="629">
        <v>118418</v>
      </c>
    </row>
    <row r="58" spans="1:4" ht="28.5">
      <c r="A58" s="201" t="s">
        <v>918</v>
      </c>
      <c r="B58" s="636">
        <v>37</v>
      </c>
      <c r="C58" s="675">
        <v>1110847</v>
      </c>
      <c r="D58" s="629">
        <v>1378233</v>
      </c>
    </row>
    <row r="59" spans="1:4">
      <c r="A59" s="201" t="s">
        <v>345</v>
      </c>
      <c r="B59" s="636">
        <v>38</v>
      </c>
      <c r="C59" s="675">
        <v>333229</v>
      </c>
      <c r="D59" s="629">
        <v>563753</v>
      </c>
    </row>
    <row r="60" spans="1:4">
      <c r="A60" s="201" t="s">
        <v>339</v>
      </c>
      <c r="B60" s="636">
        <v>39</v>
      </c>
      <c r="C60" s="675">
        <v>330645</v>
      </c>
      <c r="D60" s="629">
        <v>185544</v>
      </c>
    </row>
    <row r="61" spans="1:4">
      <c r="A61" s="201" t="s">
        <v>886</v>
      </c>
      <c r="B61" s="636">
        <v>42</v>
      </c>
      <c r="C61" s="675">
        <v>109788</v>
      </c>
      <c r="D61" s="629">
        <v>3853</v>
      </c>
    </row>
    <row r="62" spans="1:4">
      <c r="A62" s="201" t="s">
        <v>887</v>
      </c>
      <c r="B62" s="636">
        <v>43</v>
      </c>
      <c r="C62" s="675">
        <v>400036</v>
      </c>
      <c r="D62" s="629">
        <v>589001</v>
      </c>
    </row>
    <row r="63" spans="1:4">
      <c r="A63" s="201" t="s">
        <v>342</v>
      </c>
      <c r="B63" s="636">
        <v>44</v>
      </c>
      <c r="C63" s="675">
        <v>815197</v>
      </c>
      <c r="D63" s="629">
        <v>560455</v>
      </c>
    </row>
    <row r="64" spans="1:4">
      <c r="A64" s="403" t="s">
        <v>346</v>
      </c>
      <c r="B64" s="637">
        <v>45</v>
      </c>
      <c r="C64" s="675">
        <v>422359</v>
      </c>
      <c r="D64" s="629">
        <v>364376</v>
      </c>
    </row>
    <row r="65" spans="1:4" ht="25.5">
      <c r="A65" s="687" t="s">
        <v>954</v>
      </c>
      <c r="B65" s="638">
        <v>32</v>
      </c>
      <c r="C65" s="697">
        <v>382052</v>
      </c>
      <c r="D65" s="698">
        <v>8936</v>
      </c>
    </row>
    <row r="66" spans="1:4">
      <c r="A66" s="418"/>
      <c r="B66" s="524"/>
      <c r="C66" s="666">
        <v>6473059</v>
      </c>
      <c r="D66" s="667">
        <v>7861831</v>
      </c>
    </row>
    <row r="67" spans="1:4">
      <c r="A67" s="418"/>
      <c r="B67" s="524"/>
      <c r="C67" s="666"/>
      <c r="D67" s="667"/>
    </row>
    <row r="68" spans="1:4">
      <c r="A68" s="699" t="s">
        <v>347</v>
      </c>
      <c r="B68" s="700"/>
      <c r="C68" s="701">
        <v>21550827</v>
      </c>
      <c r="D68" s="701">
        <v>22825105</v>
      </c>
    </row>
    <row r="69" spans="1:4">
      <c r="A69" s="418"/>
      <c r="B69" s="524"/>
      <c r="C69" s="667"/>
      <c r="D69" s="667"/>
    </row>
    <row r="70" spans="1:4">
      <c r="A70" s="681" t="s">
        <v>348</v>
      </c>
      <c r="B70" s="682"/>
      <c r="C70" s="683">
        <v>40518759</v>
      </c>
      <c r="D70" s="683">
        <v>41917765</v>
      </c>
    </row>
    <row r="72" spans="1:4">
      <c r="D72" s="628"/>
    </row>
  </sheetData>
  <pageMargins left="0.70866141732283472" right="0.70866141732283472" top="0.74803149606299213" bottom="0.74803149606299213"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46"/>
  <sheetViews>
    <sheetView topLeftCell="A25" zoomScale="90" zoomScaleNormal="90" workbookViewId="0">
      <selection activeCell="C42" sqref="C42"/>
    </sheetView>
  </sheetViews>
  <sheetFormatPr defaultColWidth="9.28515625" defaultRowHeight="15"/>
  <cols>
    <col min="1" max="1" width="102.7109375" style="649" customWidth="1"/>
    <col min="2" max="2" width="14.7109375" style="649" customWidth="1"/>
    <col min="3" max="3" width="23.5703125" style="649" customWidth="1"/>
    <col min="4" max="4" width="25.28515625" style="649" customWidth="1"/>
    <col min="5" max="16384" width="9.28515625" style="649"/>
  </cols>
  <sheetData>
    <row r="1" spans="1:4" ht="20.25">
      <c r="A1" s="648" t="s">
        <v>349</v>
      </c>
      <c r="B1" s="155"/>
      <c r="C1" s="155"/>
      <c r="D1" s="155"/>
    </row>
    <row r="2" spans="1:4" ht="106.5" customHeight="1">
      <c r="A2" s="92" t="s">
        <v>472</v>
      </c>
      <c r="B2" s="85" t="s">
        <v>291</v>
      </c>
      <c r="C2" s="79" t="s">
        <v>1057</v>
      </c>
      <c r="D2" s="79" t="s">
        <v>1061</v>
      </c>
    </row>
    <row r="3" spans="1:4">
      <c r="A3" s="650" t="s">
        <v>350</v>
      </c>
      <c r="B3" s="651"/>
      <c r="C3" s="652"/>
      <c r="D3" s="653"/>
    </row>
    <row r="4" spans="1:4">
      <c r="A4" s="204" t="s">
        <v>1004</v>
      </c>
      <c r="B4" s="707" t="s">
        <v>1073</v>
      </c>
      <c r="C4" s="654">
        <v>600914</v>
      </c>
      <c r="D4" s="655">
        <v>1225271</v>
      </c>
    </row>
    <row r="5" spans="1:4">
      <c r="A5" s="201" t="s">
        <v>351</v>
      </c>
      <c r="B5" s="680"/>
      <c r="C5" s="656">
        <v>-5757</v>
      </c>
      <c r="D5" s="657">
        <v>-55517</v>
      </c>
    </row>
    <row r="6" spans="1:4">
      <c r="A6" s="238" t="s">
        <v>352</v>
      </c>
      <c r="B6" s="708" t="s">
        <v>1073</v>
      </c>
      <c r="C6" s="658">
        <v>1462692</v>
      </c>
      <c r="D6" s="659">
        <v>1437697</v>
      </c>
    </row>
    <row r="7" spans="1:4" ht="25.5">
      <c r="A7" s="418" t="s">
        <v>806</v>
      </c>
      <c r="B7" s="708"/>
      <c r="C7" s="656">
        <v>243749</v>
      </c>
      <c r="D7" s="657">
        <v>268635</v>
      </c>
    </row>
    <row r="8" spans="1:4" ht="25.5">
      <c r="A8" s="418" t="s">
        <v>1032</v>
      </c>
      <c r="B8" s="708"/>
      <c r="C8" s="656">
        <v>822009</v>
      </c>
      <c r="D8" s="706">
        <v>0</v>
      </c>
    </row>
    <row r="9" spans="1:4">
      <c r="A9" s="238" t="s">
        <v>353</v>
      </c>
      <c r="B9" s="708"/>
      <c r="C9" s="656">
        <v>187492</v>
      </c>
      <c r="D9" s="657">
        <v>39961</v>
      </c>
    </row>
    <row r="10" spans="1:4">
      <c r="A10" s="238" t="s">
        <v>354</v>
      </c>
      <c r="B10" s="708"/>
      <c r="C10" s="658">
        <v>190846</v>
      </c>
      <c r="D10" s="659">
        <v>181607</v>
      </c>
    </row>
    <row r="11" spans="1:4">
      <c r="A11" s="238" t="s">
        <v>1080</v>
      </c>
      <c r="B11" s="708"/>
      <c r="C11" s="705">
        <v>0</v>
      </c>
      <c r="D11" s="657">
        <v>-119515</v>
      </c>
    </row>
    <row r="12" spans="1:4">
      <c r="A12" s="238" t="s">
        <v>355</v>
      </c>
      <c r="B12" s="708"/>
      <c r="C12" s="656">
        <v>84858</v>
      </c>
      <c r="D12" s="657">
        <v>-48124</v>
      </c>
    </row>
    <row r="13" spans="1:4">
      <c r="A13" s="238" t="s">
        <v>356</v>
      </c>
      <c r="B13" s="708" t="s">
        <v>1073</v>
      </c>
      <c r="C13" s="656">
        <v>-145711</v>
      </c>
      <c r="D13" s="657">
        <v>-1169655</v>
      </c>
    </row>
    <row r="14" spans="1:4">
      <c r="A14" s="238" t="s">
        <v>357</v>
      </c>
      <c r="B14" s="708" t="s">
        <v>1073</v>
      </c>
      <c r="C14" s="656">
        <v>27336</v>
      </c>
      <c r="D14" s="657">
        <v>-308078</v>
      </c>
    </row>
    <row r="15" spans="1:4" ht="39" customHeight="1">
      <c r="A15" s="372" t="s">
        <v>358</v>
      </c>
      <c r="B15" s="682"/>
      <c r="C15" s="660">
        <v>3468428</v>
      </c>
      <c r="D15" s="660">
        <v>1452282</v>
      </c>
    </row>
    <row r="16" spans="1:4">
      <c r="A16" s="89" t="s">
        <v>359</v>
      </c>
      <c r="B16" s="708"/>
      <c r="C16" s="658"/>
      <c r="D16" s="659"/>
    </row>
    <row r="17" spans="1:6" ht="25.5">
      <c r="A17" s="631" t="s">
        <v>360</v>
      </c>
      <c r="B17" s="708" t="s">
        <v>1075</v>
      </c>
      <c r="C17" s="656">
        <v>-3034183</v>
      </c>
      <c r="D17" s="657">
        <v>-3058254</v>
      </c>
      <c r="F17" s="706"/>
    </row>
    <row r="18" spans="1:6" ht="25.5">
      <c r="A18" s="781" t="s">
        <v>1074</v>
      </c>
      <c r="B18" s="708"/>
      <c r="C18" s="705">
        <v>0</v>
      </c>
      <c r="D18" s="657">
        <v>-542364</v>
      </c>
    </row>
    <row r="19" spans="1:6">
      <c r="A19" s="631" t="s">
        <v>361</v>
      </c>
      <c r="B19" s="708" t="s">
        <v>1075</v>
      </c>
      <c r="C19" s="656">
        <v>-85575</v>
      </c>
      <c r="D19" s="657">
        <v>-16025</v>
      </c>
    </row>
    <row r="20" spans="1:6">
      <c r="A20" s="631" t="s">
        <v>362</v>
      </c>
      <c r="B20" s="419"/>
      <c r="C20" s="656">
        <v>-28751</v>
      </c>
      <c r="D20" s="657">
        <v>-10597</v>
      </c>
    </row>
    <row r="21" spans="1:6">
      <c r="A21" s="361" t="s">
        <v>363</v>
      </c>
      <c r="B21" s="419"/>
      <c r="C21" s="661">
        <v>-3148509</v>
      </c>
      <c r="D21" s="655">
        <v>-3627240</v>
      </c>
    </row>
    <row r="22" spans="1:6" ht="25.5">
      <c r="A22" s="631" t="s">
        <v>624</v>
      </c>
      <c r="B22" s="419"/>
      <c r="C22" s="662">
        <v>14317</v>
      </c>
      <c r="D22" s="663">
        <v>15755</v>
      </c>
    </row>
    <row r="23" spans="1:6">
      <c r="A23" s="781" t="s">
        <v>631</v>
      </c>
      <c r="B23" s="419"/>
      <c r="C23" s="662">
        <v>5626</v>
      </c>
      <c r="D23" s="663">
        <v>36002</v>
      </c>
    </row>
    <row r="24" spans="1:6">
      <c r="A24" s="781" t="s">
        <v>633</v>
      </c>
      <c r="B24" s="419"/>
      <c r="C24" s="662">
        <v>10803</v>
      </c>
      <c r="D24" s="663">
        <v>7000</v>
      </c>
    </row>
    <row r="25" spans="1:6">
      <c r="A25" s="631" t="s">
        <v>1005</v>
      </c>
      <c r="B25" s="419"/>
      <c r="C25" s="662">
        <v>26747</v>
      </c>
      <c r="D25" s="706">
        <v>0</v>
      </c>
    </row>
    <row r="26" spans="1:6">
      <c r="A26" s="631" t="s">
        <v>364</v>
      </c>
      <c r="B26" s="419"/>
      <c r="C26" s="662">
        <v>2291</v>
      </c>
      <c r="D26" s="663">
        <v>2057</v>
      </c>
    </row>
    <row r="27" spans="1:6">
      <c r="A27" s="362" t="s">
        <v>365</v>
      </c>
      <c r="B27" s="419"/>
      <c r="C27" s="661">
        <v>59784</v>
      </c>
      <c r="D27" s="655">
        <v>60814</v>
      </c>
    </row>
    <row r="28" spans="1:6" ht="37.5" customHeight="1">
      <c r="A28" s="372" t="s">
        <v>366</v>
      </c>
      <c r="B28" s="709"/>
      <c r="C28" s="660">
        <v>-3088725</v>
      </c>
      <c r="D28" s="660">
        <v>-3566426</v>
      </c>
    </row>
    <row r="29" spans="1:6">
      <c r="A29" s="89" t="s">
        <v>367</v>
      </c>
      <c r="B29" s="708"/>
      <c r="C29" s="658"/>
      <c r="D29" s="659"/>
    </row>
    <row r="30" spans="1:6">
      <c r="A30" s="418" t="s">
        <v>637</v>
      </c>
      <c r="B30" s="708"/>
      <c r="C30" s="656">
        <v>-3100</v>
      </c>
      <c r="D30" s="657">
        <v>-670000</v>
      </c>
    </row>
    <row r="31" spans="1:6">
      <c r="A31" s="631" t="s">
        <v>368</v>
      </c>
      <c r="B31" s="708" t="s">
        <v>1076</v>
      </c>
      <c r="C31" s="656">
        <v>-3433646</v>
      </c>
      <c r="D31" s="657">
        <v>-94845</v>
      </c>
    </row>
    <row r="32" spans="1:6">
      <c r="A32" s="631" t="s">
        <v>369</v>
      </c>
      <c r="B32" s="708" t="s">
        <v>1076</v>
      </c>
      <c r="C32" s="656">
        <v>-38926</v>
      </c>
      <c r="D32" s="657">
        <v>-36020</v>
      </c>
    </row>
    <row r="33" spans="1:4">
      <c r="A33" s="631" t="s">
        <v>955</v>
      </c>
      <c r="B33" s="708"/>
      <c r="C33" s="656">
        <v>-85629</v>
      </c>
      <c r="D33" s="657">
        <v>-58995</v>
      </c>
    </row>
    <row r="34" spans="1:4">
      <c r="A34" s="631" t="s">
        <v>370</v>
      </c>
      <c r="B34" s="708"/>
      <c r="C34" s="656">
        <v>-22041</v>
      </c>
      <c r="D34" s="657">
        <v>-20932</v>
      </c>
    </row>
    <row r="35" spans="1:4">
      <c r="A35" s="362" t="s">
        <v>363</v>
      </c>
      <c r="B35" s="680"/>
      <c r="C35" s="661">
        <v>-3583342</v>
      </c>
      <c r="D35" s="655">
        <v>-880792</v>
      </c>
    </row>
    <row r="36" spans="1:4">
      <c r="A36" s="631" t="s">
        <v>371</v>
      </c>
      <c r="B36" s="680"/>
      <c r="C36" s="705">
        <v>0</v>
      </c>
      <c r="D36" s="663">
        <v>500000</v>
      </c>
    </row>
    <row r="37" spans="1:4">
      <c r="A37" s="631" t="s">
        <v>888</v>
      </c>
      <c r="B37" s="680"/>
      <c r="C37" s="705">
        <v>0</v>
      </c>
      <c r="D37" s="663">
        <v>780000</v>
      </c>
    </row>
    <row r="38" spans="1:4">
      <c r="A38" s="631" t="s">
        <v>956</v>
      </c>
      <c r="B38" s="680" t="s">
        <v>1029</v>
      </c>
      <c r="C38" s="662">
        <v>2360346</v>
      </c>
      <c r="D38" s="663">
        <v>1450000</v>
      </c>
    </row>
    <row r="39" spans="1:4">
      <c r="A39" s="631" t="s">
        <v>1006</v>
      </c>
      <c r="B39" s="680"/>
      <c r="C39" s="662">
        <v>39269</v>
      </c>
      <c r="D39" s="663">
        <v>48499</v>
      </c>
    </row>
    <row r="40" spans="1:4">
      <c r="A40" s="363" t="s">
        <v>365</v>
      </c>
      <c r="B40" s="710"/>
      <c r="C40" s="664">
        <v>2399615</v>
      </c>
      <c r="D40" s="665">
        <v>2778499</v>
      </c>
    </row>
    <row r="41" spans="1:4" ht="29.25" customHeight="1">
      <c r="A41" s="370" t="s">
        <v>372</v>
      </c>
      <c r="B41" s="711"/>
      <c r="C41" s="660">
        <v>-1183727</v>
      </c>
      <c r="D41" s="660">
        <v>1897707</v>
      </c>
    </row>
    <row r="42" spans="1:4" ht="37.5" customHeight="1">
      <c r="A42" s="371" t="s">
        <v>373</v>
      </c>
      <c r="B42" s="709"/>
      <c r="C42" s="660">
        <v>-804024</v>
      </c>
      <c r="D42" s="660">
        <v>-216437</v>
      </c>
    </row>
    <row r="43" spans="1:4">
      <c r="A43" s="358" t="s">
        <v>374</v>
      </c>
      <c r="B43" s="708"/>
      <c r="C43" s="656">
        <v>-62</v>
      </c>
      <c r="D43" s="657">
        <v>-143</v>
      </c>
    </row>
    <row r="44" spans="1:4">
      <c r="A44" s="359" t="s">
        <v>375</v>
      </c>
      <c r="B44" s="769">
        <v>31</v>
      </c>
      <c r="C44" s="666">
        <v>1203601</v>
      </c>
      <c r="D44" s="667">
        <v>807972</v>
      </c>
    </row>
    <row r="45" spans="1:4">
      <c r="A45" s="359" t="s">
        <v>376</v>
      </c>
      <c r="B45" s="770">
        <v>31</v>
      </c>
      <c r="C45" s="666">
        <v>399577</v>
      </c>
      <c r="D45" s="667">
        <v>591535</v>
      </c>
    </row>
    <row r="46" spans="1:4">
      <c r="A46" s="712" t="s">
        <v>377</v>
      </c>
      <c r="B46" s="771">
        <v>31</v>
      </c>
      <c r="C46" s="668">
        <v>245097</v>
      </c>
      <c r="D46" s="669">
        <v>572599</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V251"/>
  <sheetViews>
    <sheetView zoomScale="90" zoomScaleNormal="90" workbookViewId="0">
      <pane xSplit="1" ySplit="4" topLeftCell="AN5" activePane="bottomRight" state="frozen"/>
      <selection activeCell="C154" sqref="C154"/>
      <selection pane="topRight" activeCell="C154" sqref="C154"/>
      <selection pane="bottomLeft" activeCell="C154" sqref="C154"/>
      <selection pane="bottomRight" activeCell="A34" sqref="A34"/>
    </sheetView>
  </sheetViews>
  <sheetFormatPr defaultColWidth="12.42578125" defaultRowHeight="12.75"/>
  <cols>
    <col min="1" max="1" width="101.28515625" style="174" customWidth="1"/>
    <col min="2" max="16" width="21.5703125" style="94" customWidth="1"/>
    <col min="17" max="17" width="17.28515625" style="94" customWidth="1"/>
    <col min="18" max="18" width="16.28515625" style="94" customWidth="1"/>
    <col min="19" max="19" width="18.28515625" style="94" customWidth="1"/>
    <col min="20" max="20" width="17.42578125" style="94" customWidth="1"/>
    <col min="21" max="21" width="17.7109375" style="94" customWidth="1"/>
    <col min="22" max="22" width="16.7109375" style="94" customWidth="1"/>
    <col min="23" max="23" width="17.42578125" style="94" customWidth="1"/>
    <col min="24" max="24" width="17.5703125" style="94" customWidth="1"/>
    <col min="25" max="26" width="16.7109375" style="94" customWidth="1"/>
    <col min="27" max="27" width="17.42578125" style="94" customWidth="1"/>
    <col min="28" max="28" width="17.5703125" style="94" customWidth="1"/>
    <col min="29" max="29" width="16.42578125" style="94" customWidth="1"/>
    <col min="30" max="31" width="23" style="94" customWidth="1"/>
    <col min="32" max="32" width="18.28515625" style="94" customWidth="1"/>
    <col min="33" max="33" width="16.7109375" style="94" customWidth="1"/>
    <col min="34" max="34" width="17.5703125" style="94" customWidth="1"/>
    <col min="35" max="35" width="22" style="94" customWidth="1"/>
    <col min="36" max="36" width="19.42578125" style="94" customWidth="1"/>
    <col min="37" max="37" width="17.42578125" style="94" customWidth="1"/>
    <col min="38" max="38" width="20.5703125" style="94" customWidth="1"/>
    <col min="39" max="39" width="16.7109375" style="94" customWidth="1"/>
    <col min="40" max="41" width="17.28515625" style="94" customWidth="1"/>
    <col min="42" max="42" width="17.28515625" style="174" customWidth="1"/>
    <col min="43" max="44" width="12.42578125" style="586"/>
    <col min="45" max="16384" width="12.42578125" style="174"/>
  </cols>
  <sheetData>
    <row r="1" spans="1:48" ht="18">
      <c r="A1" s="594" t="s">
        <v>475</v>
      </c>
      <c r="B1" s="580"/>
      <c r="C1" s="580"/>
      <c r="D1" s="580"/>
      <c r="E1" s="580"/>
      <c r="F1" s="96"/>
      <c r="G1" s="96"/>
      <c r="H1" s="96"/>
      <c r="I1" s="96"/>
      <c r="J1" s="96"/>
      <c r="K1" s="96"/>
      <c r="L1" s="96"/>
      <c r="M1" s="96"/>
      <c r="N1" s="96"/>
      <c r="O1" s="96"/>
      <c r="P1" s="96"/>
    </row>
    <row r="2" spans="1:48" s="588" customFormat="1" ht="15" customHeight="1">
      <c r="A2" s="595" t="s">
        <v>476</v>
      </c>
      <c r="B2" s="587"/>
      <c r="C2" s="587"/>
      <c r="D2" s="587"/>
      <c r="E2" s="587"/>
      <c r="F2" s="596"/>
      <c r="G2" s="596"/>
      <c r="H2" s="596"/>
      <c r="I2" s="596"/>
      <c r="J2" s="596"/>
      <c r="K2" s="596"/>
      <c r="L2" s="596"/>
      <c r="M2" s="596"/>
      <c r="N2" s="596"/>
      <c r="O2" s="596"/>
      <c r="P2" s="596"/>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row>
    <row r="3" spans="1:48" ht="63.75">
      <c r="A3" s="111" t="s">
        <v>477</v>
      </c>
      <c r="B3" s="85" t="s">
        <v>478</v>
      </c>
      <c r="C3" s="85" t="s">
        <v>479</v>
      </c>
      <c r="D3" s="85" t="s">
        <v>480</v>
      </c>
      <c r="E3" s="85" t="s">
        <v>481</v>
      </c>
      <c r="F3" s="85" t="s">
        <v>482</v>
      </c>
      <c r="G3" s="85" t="s">
        <v>483</v>
      </c>
      <c r="H3" s="85" t="s">
        <v>484</v>
      </c>
      <c r="I3" s="85" t="s">
        <v>485</v>
      </c>
      <c r="J3" s="85" t="s">
        <v>486</v>
      </c>
      <c r="K3" s="85" t="s">
        <v>487</v>
      </c>
      <c r="L3" s="85" t="s">
        <v>488</v>
      </c>
      <c r="M3" s="112" t="s">
        <v>489</v>
      </c>
      <c r="N3" s="85" t="s">
        <v>490</v>
      </c>
      <c r="O3" s="85" t="s">
        <v>491</v>
      </c>
      <c r="P3" s="85" t="s">
        <v>492</v>
      </c>
      <c r="Q3" s="112" t="s">
        <v>493</v>
      </c>
      <c r="R3" s="85" t="s">
        <v>494</v>
      </c>
      <c r="S3" s="85" t="s">
        <v>495</v>
      </c>
      <c r="T3" s="85" t="s">
        <v>496</v>
      </c>
      <c r="U3" s="85" t="s">
        <v>497</v>
      </c>
      <c r="V3" s="85" t="s">
        <v>498</v>
      </c>
      <c r="W3" s="85" t="s">
        <v>499</v>
      </c>
      <c r="X3" s="85" t="s">
        <v>500</v>
      </c>
      <c r="Y3" s="85" t="s">
        <v>501</v>
      </c>
      <c r="Z3" s="85" t="s">
        <v>502</v>
      </c>
      <c r="AA3" s="85" t="s">
        <v>503</v>
      </c>
      <c r="AB3" s="85" t="s">
        <v>504</v>
      </c>
      <c r="AC3" s="85" t="s">
        <v>505</v>
      </c>
      <c r="AD3" s="85" t="s">
        <v>803</v>
      </c>
      <c r="AE3" s="85" t="s">
        <v>804</v>
      </c>
      <c r="AF3" s="85" t="s">
        <v>506</v>
      </c>
      <c r="AG3" s="85" t="s">
        <v>507</v>
      </c>
      <c r="AH3" s="85" t="s">
        <v>961</v>
      </c>
      <c r="AI3" s="85" t="s">
        <v>962</v>
      </c>
      <c r="AJ3" s="85" t="s">
        <v>963</v>
      </c>
      <c r="AK3" s="85" t="s">
        <v>960</v>
      </c>
      <c r="AL3" s="85" t="s">
        <v>1007</v>
      </c>
      <c r="AM3" s="112" t="s">
        <v>1041</v>
      </c>
      <c r="AN3" s="112" t="s">
        <v>1079</v>
      </c>
      <c r="AO3" s="85" t="s">
        <v>957</v>
      </c>
      <c r="AP3" s="85" t="s">
        <v>1034</v>
      </c>
      <c r="AQ3" s="85" t="s">
        <v>1033</v>
      </c>
      <c r="AR3" s="85" t="s">
        <v>1078</v>
      </c>
    </row>
    <row r="4" spans="1:48">
      <c r="A4" s="94"/>
      <c r="B4" s="113"/>
      <c r="C4" s="113"/>
      <c r="D4" s="113"/>
      <c r="E4" s="113"/>
      <c r="F4" s="113"/>
      <c r="G4" s="113"/>
      <c r="H4" s="88"/>
      <c r="I4" s="88"/>
      <c r="J4" s="88"/>
      <c r="K4" s="88"/>
      <c r="L4" s="88"/>
      <c r="M4" s="88"/>
      <c r="N4" s="88"/>
      <c r="O4" s="88"/>
      <c r="P4" s="88"/>
      <c r="T4" s="115"/>
      <c r="AD4" s="192"/>
    </row>
    <row r="5" spans="1:48">
      <c r="A5" s="364" t="s">
        <v>906</v>
      </c>
      <c r="B5" s="113">
        <v>3794333</v>
      </c>
      <c r="C5" s="113">
        <v>3465956</v>
      </c>
      <c r="D5" s="113">
        <v>3690586</v>
      </c>
      <c r="E5" s="88">
        <v>4478004</v>
      </c>
      <c r="F5" s="113">
        <v>5299075</v>
      </c>
      <c r="G5" s="113">
        <v>5032069</v>
      </c>
      <c r="H5" s="88">
        <v>4835697</v>
      </c>
      <c r="I5" s="88">
        <v>5588381</v>
      </c>
      <c r="J5" s="88">
        <v>6454853</v>
      </c>
      <c r="K5" s="88">
        <v>5859133</v>
      </c>
      <c r="L5" s="88">
        <v>5900257</v>
      </c>
      <c r="M5" s="88">
        <v>6538742</v>
      </c>
      <c r="N5" s="88">
        <v>5164102</v>
      </c>
      <c r="O5" s="88">
        <v>4509500</v>
      </c>
      <c r="P5" s="114">
        <v>4540102</v>
      </c>
      <c r="Q5" s="88">
        <v>4921691</v>
      </c>
      <c r="R5" s="88">
        <v>4929101</v>
      </c>
      <c r="S5" s="88">
        <v>4376349</v>
      </c>
      <c r="T5" s="115">
        <v>4412231</v>
      </c>
      <c r="U5" s="88">
        <v>4837662</v>
      </c>
      <c r="V5" s="88">
        <v>4789785</v>
      </c>
      <c r="W5" s="88">
        <v>4466829</v>
      </c>
      <c r="X5" s="88">
        <v>4377627</v>
      </c>
      <c r="Y5" s="88">
        <v>4740983</v>
      </c>
      <c r="Z5" s="88">
        <v>4564505</v>
      </c>
      <c r="AA5" s="88">
        <v>4276521</v>
      </c>
      <c r="AB5" s="88">
        <v>4150564</v>
      </c>
      <c r="AC5" s="88">
        <v>4654899</v>
      </c>
      <c r="AD5" s="88">
        <v>4591081</v>
      </c>
      <c r="AE5" s="88">
        <v>4166943</v>
      </c>
      <c r="AF5" s="88">
        <v>4115965</v>
      </c>
      <c r="AG5" s="88">
        <v>4550562</v>
      </c>
      <c r="AH5" s="88">
        <v>4448240</v>
      </c>
      <c r="AI5" s="88">
        <v>4377294</v>
      </c>
      <c r="AJ5" s="88">
        <v>4476268</v>
      </c>
      <c r="AK5" s="88">
        <v>4819946</v>
      </c>
      <c r="AL5" s="88">
        <v>5087115</v>
      </c>
      <c r="AM5" s="88">
        <v>4238729</v>
      </c>
      <c r="AN5" s="88">
        <v>4696067</v>
      </c>
      <c r="AO5" s="88">
        <v>5120102</v>
      </c>
      <c r="AP5" s="88">
        <v>5265616</v>
      </c>
      <c r="AQ5" s="88">
        <v>4622401</v>
      </c>
      <c r="AR5" s="88">
        <v>4988811</v>
      </c>
      <c r="AS5" s="186"/>
      <c r="AT5" s="186"/>
      <c r="AU5" s="186"/>
      <c r="AV5" s="186"/>
    </row>
    <row r="6" spans="1:48">
      <c r="A6" s="364" t="s">
        <v>967</v>
      </c>
      <c r="B6" s="113"/>
      <c r="C6" s="113"/>
      <c r="D6" s="113"/>
      <c r="E6" s="88"/>
      <c r="F6" s="113"/>
      <c r="G6" s="113"/>
      <c r="H6" s="88"/>
      <c r="I6" s="88"/>
      <c r="J6" s="88"/>
      <c r="K6" s="88"/>
      <c r="L6" s="88"/>
      <c r="M6" s="88"/>
      <c r="N6" s="88"/>
      <c r="O6" s="88"/>
      <c r="P6" s="114"/>
      <c r="Q6" s="88"/>
      <c r="R6" s="88"/>
      <c r="S6" s="88"/>
      <c r="T6" s="115"/>
      <c r="U6" s="88"/>
      <c r="V6" s="88"/>
      <c r="W6" s="88"/>
      <c r="X6" s="88"/>
      <c r="Y6" s="88"/>
      <c r="Z6" s="88"/>
      <c r="AA6" s="88"/>
      <c r="AB6" s="88"/>
      <c r="AC6" s="88"/>
      <c r="AD6" s="88"/>
      <c r="AE6" s="88"/>
      <c r="AF6" s="88"/>
      <c r="AG6" s="88"/>
      <c r="AH6" s="88"/>
      <c r="AI6" s="88"/>
      <c r="AJ6" s="88"/>
      <c r="AK6" s="585">
        <v>0</v>
      </c>
      <c r="AL6" s="585">
        <v>0</v>
      </c>
      <c r="AM6" s="88">
        <v>721502</v>
      </c>
      <c r="AN6" s="88">
        <v>99954</v>
      </c>
      <c r="AO6" s="88">
        <v>131194</v>
      </c>
      <c r="AP6" s="585">
        <v>0</v>
      </c>
      <c r="AQ6" s="585">
        <v>0</v>
      </c>
      <c r="AR6" s="88">
        <v>66448</v>
      </c>
      <c r="AS6" s="186"/>
      <c r="AT6" s="186"/>
      <c r="AU6" s="186"/>
      <c r="AV6" s="186"/>
    </row>
    <row r="7" spans="1:48" ht="15.75" customHeight="1">
      <c r="A7" s="364" t="s">
        <v>907</v>
      </c>
      <c r="B7" s="113">
        <v>-3106970</v>
      </c>
      <c r="C7" s="113">
        <v>-2889658</v>
      </c>
      <c r="D7" s="113">
        <v>-3141138</v>
      </c>
      <c r="E7" s="88">
        <v>-3951362</v>
      </c>
      <c r="F7" s="113">
        <v>-4560882</v>
      </c>
      <c r="G7" s="113">
        <v>-4368268</v>
      </c>
      <c r="H7" s="88">
        <v>-4229239</v>
      </c>
      <c r="I7" s="88">
        <v>-5015965</v>
      </c>
      <c r="J7" s="88">
        <v>-5604614</v>
      </c>
      <c r="K7" s="88">
        <v>-4889291</v>
      </c>
      <c r="L7" s="88">
        <v>-5033062</v>
      </c>
      <c r="M7" s="88">
        <v>-5755087</v>
      </c>
      <c r="N7" s="88">
        <v>-4078650</v>
      </c>
      <c r="O7" s="88">
        <v>-3816475</v>
      </c>
      <c r="P7" s="88">
        <v>-3728700</v>
      </c>
      <c r="Q7" s="88">
        <v>-4366636</v>
      </c>
      <c r="R7" s="88">
        <v>-4013978</v>
      </c>
      <c r="S7" s="88">
        <v>-3630345</v>
      </c>
      <c r="T7" s="88">
        <v>-3684221</v>
      </c>
      <c r="U7" s="88">
        <v>-4298099</v>
      </c>
      <c r="V7" s="88">
        <v>-3963914</v>
      </c>
      <c r="W7" s="88">
        <v>-3648361</v>
      </c>
      <c r="X7" s="88">
        <v>-3635702</v>
      </c>
      <c r="Y7" s="88">
        <v>-7892798</v>
      </c>
      <c r="Z7" s="88">
        <v>-3842319</v>
      </c>
      <c r="AA7" s="88">
        <v>-4335018</v>
      </c>
      <c r="AB7" s="88">
        <v>-3513313</v>
      </c>
      <c r="AC7" s="88">
        <v>-4026812</v>
      </c>
      <c r="AD7" s="88">
        <v>-3556087</v>
      </c>
      <c r="AE7" s="88">
        <v>-3460687</v>
      </c>
      <c r="AF7" s="88">
        <v>-3502389</v>
      </c>
      <c r="AG7" s="88">
        <v>-3993044</v>
      </c>
      <c r="AH7" s="88">
        <v>-3691505</v>
      </c>
      <c r="AI7" s="88">
        <v>-3858444</v>
      </c>
      <c r="AJ7" s="88">
        <v>-3813413</v>
      </c>
      <c r="AK7" s="88">
        <v>-5073785</v>
      </c>
      <c r="AL7" s="88">
        <v>-4218249</v>
      </c>
      <c r="AM7" s="88">
        <v>-4449725</v>
      </c>
      <c r="AN7" s="88">
        <v>-4177398</v>
      </c>
      <c r="AO7" s="88">
        <v>-6043065</v>
      </c>
      <c r="AP7" s="88">
        <v>-4595700</v>
      </c>
      <c r="AQ7" s="88">
        <v>-3986146</v>
      </c>
      <c r="AR7" s="88">
        <v>-4239562</v>
      </c>
      <c r="AS7" s="186"/>
      <c r="AT7" s="186"/>
      <c r="AU7" s="186"/>
      <c r="AV7" s="186"/>
    </row>
    <row r="8" spans="1:48" s="589" customFormat="1">
      <c r="A8" s="93" t="s">
        <v>509</v>
      </c>
      <c r="B8" s="581">
        <v>687363</v>
      </c>
      <c r="C8" s="581">
        <v>576298</v>
      </c>
      <c r="D8" s="581">
        <v>549448</v>
      </c>
      <c r="E8" s="102">
        <v>526642</v>
      </c>
      <c r="F8" s="581">
        <v>738193</v>
      </c>
      <c r="G8" s="581">
        <v>663801</v>
      </c>
      <c r="H8" s="102">
        <v>606458</v>
      </c>
      <c r="I8" s="102">
        <v>572416</v>
      </c>
      <c r="J8" s="102">
        <v>850239</v>
      </c>
      <c r="K8" s="102">
        <v>969842</v>
      </c>
      <c r="L8" s="102">
        <v>867195</v>
      </c>
      <c r="M8" s="102">
        <v>783655</v>
      </c>
      <c r="N8" s="102">
        <v>1085452</v>
      </c>
      <c r="O8" s="102">
        <v>693025</v>
      </c>
      <c r="P8" s="102">
        <v>811402</v>
      </c>
      <c r="Q8" s="102">
        <v>555055</v>
      </c>
      <c r="R8" s="102">
        <v>915123</v>
      </c>
      <c r="S8" s="102">
        <v>746004</v>
      </c>
      <c r="T8" s="483">
        <v>728010</v>
      </c>
      <c r="U8" s="102">
        <v>539563</v>
      </c>
      <c r="V8" s="102">
        <v>825871</v>
      </c>
      <c r="W8" s="102">
        <v>818468</v>
      </c>
      <c r="X8" s="102">
        <v>741925</v>
      </c>
      <c r="Y8" s="102">
        <v>-3151815</v>
      </c>
      <c r="Z8" s="102">
        <v>722186</v>
      </c>
      <c r="AA8" s="102">
        <v>-58497</v>
      </c>
      <c r="AB8" s="102">
        <v>637251</v>
      </c>
      <c r="AC8" s="102">
        <v>628087</v>
      </c>
      <c r="AD8" s="102">
        <v>1034994</v>
      </c>
      <c r="AE8" s="102">
        <v>706256</v>
      </c>
      <c r="AF8" s="102">
        <v>613576</v>
      </c>
      <c r="AG8" s="102">
        <v>557518</v>
      </c>
      <c r="AH8" s="102">
        <v>945381</v>
      </c>
      <c r="AI8" s="102">
        <v>330204</v>
      </c>
      <c r="AJ8" s="102">
        <v>662855</v>
      </c>
      <c r="AK8" s="102">
        <v>-253839</v>
      </c>
      <c r="AL8" s="102">
        <v>868866</v>
      </c>
      <c r="AM8" s="88">
        <v>510506</v>
      </c>
      <c r="AN8" s="102">
        <v>618623</v>
      </c>
      <c r="AO8" s="102">
        <v>-791769</v>
      </c>
      <c r="AP8" s="102">
        <v>669916</v>
      </c>
      <c r="AQ8" s="102">
        <v>636255</v>
      </c>
      <c r="AR8" s="102">
        <v>815697</v>
      </c>
      <c r="AS8" s="186"/>
      <c r="AT8" s="186"/>
      <c r="AU8" s="186"/>
      <c r="AV8" s="186"/>
    </row>
    <row r="9" spans="1:48" ht="15">
      <c r="A9" s="105" t="s">
        <v>510</v>
      </c>
      <c r="B9" s="113">
        <v>31761</v>
      </c>
      <c r="C9" s="113">
        <v>20882</v>
      </c>
      <c r="D9" s="113">
        <v>19742</v>
      </c>
      <c r="E9" s="88">
        <v>32801</v>
      </c>
      <c r="F9" s="113">
        <v>19346</v>
      </c>
      <c r="G9" s="113">
        <v>25112</v>
      </c>
      <c r="H9" s="88">
        <v>21453</v>
      </c>
      <c r="I9" s="88">
        <v>33535</v>
      </c>
      <c r="J9" s="88">
        <v>26438</v>
      </c>
      <c r="K9" s="88">
        <v>22362</v>
      </c>
      <c r="L9" s="88">
        <v>28360</v>
      </c>
      <c r="M9" s="88">
        <v>41741</v>
      </c>
      <c r="N9" s="88">
        <v>26739</v>
      </c>
      <c r="O9" s="88">
        <v>36343</v>
      </c>
      <c r="P9" s="88">
        <v>21047</v>
      </c>
      <c r="Q9" s="88">
        <v>43307</v>
      </c>
      <c r="R9" s="88">
        <v>34668</v>
      </c>
      <c r="S9" s="88">
        <v>45133</v>
      </c>
      <c r="T9" s="115">
        <v>59201</v>
      </c>
      <c r="U9" s="88">
        <v>94304</v>
      </c>
      <c r="V9" s="88">
        <v>42808</v>
      </c>
      <c r="W9" s="88">
        <v>30514</v>
      </c>
      <c r="X9" s="88">
        <v>67797</v>
      </c>
      <c r="Y9" s="88">
        <v>30236</v>
      </c>
      <c r="Z9" s="813" t="s">
        <v>588</v>
      </c>
      <c r="AA9" s="823"/>
      <c r="AB9" s="823"/>
      <c r="AC9" s="823"/>
      <c r="AD9" s="823"/>
      <c r="AE9" s="823"/>
      <c r="AF9" s="823"/>
      <c r="AG9" s="823"/>
      <c r="AH9" s="823"/>
      <c r="AI9" s="823"/>
      <c r="AJ9" s="823"/>
      <c r="AK9" s="823"/>
      <c r="AL9" s="823"/>
      <c r="AM9" s="823"/>
      <c r="AN9" s="823"/>
      <c r="AO9" s="831"/>
      <c r="AP9" s="831"/>
      <c r="AQ9" s="831"/>
      <c r="AR9" s="831"/>
      <c r="AS9" s="186"/>
      <c r="AT9" s="186"/>
    </row>
    <row r="10" spans="1:48">
      <c r="A10" s="105" t="s">
        <v>511</v>
      </c>
      <c r="B10" s="113">
        <v>-52512</v>
      </c>
      <c r="C10" s="113">
        <v>-56702</v>
      </c>
      <c r="D10" s="113">
        <v>-56309</v>
      </c>
      <c r="E10" s="88">
        <v>-65729</v>
      </c>
      <c r="F10" s="113">
        <v>-72231</v>
      </c>
      <c r="G10" s="113">
        <v>-78559</v>
      </c>
      <c r="H10" s="88">
        <v>-52175</v>
      </c>
      <c r="I10" s="88">
        <v>-80417</v>
      </c>
      <c r="J10" s="88">
        <v>-116780</v>
      </c>
      <c r="K10" s="88">
        <v>-114194</v>
      </c>
      <c r="L10" s="88">
        <v>-110857</v>
      </c>
      <c r="M10" s="88">
        <v>-210460</v>
      </c>
      <c r="N10" s="88">
        <v>-135865</v>
      </c>
      <c r="O10" s="88">
        <v>-134308</v>
      </c>
      <c r="P10" s="88">
        <v>-127343</v>
      </c>
      <c r="Q10" s="88">
        <v>-155986</v>
      </c>
      <c r="R10" s="88">
        <v>-123000</v>
      </c>
      <c r="S10" s="88">
        <v>-134189</v>
      </c>
      <c r="T10" s="88">
        <v>-144298</v>
      </c>
      <c r="U10" s="88">
        <v>-147677</v>
      </c>
      <c r="V10" s="88">
        <v>-107668</v>
      </c>
      <c r="W10" s="88">
        <v>-130164</v>
      </c>
      <c r="X10" s="88">
        <v>-122113</v>
      </c>
      <c r="Y10" s="88">
        <v>-128914</v>
      </c>
      <c r="Z10" s="88">
        <v>-107069</v>
      </c>
      <c r="AA10" s="88">
        <v>-110520</v>
      </c>
      <c r="AB10" s="88">
        <v>-112586</v>
      </c>
      <c r="AC10" s="88">
        <v>-129016</v>
      </c>
      <c r="AD10" s="88">
        <v>-110209</v>
      </c>
      <c r="AE10" s="88">
        <v>-115318</v>
      </c>
      <c r="AF10" s="88">
        <v>-118242</v>
      </c>
      <c r="AG10" s="88">
        <v>-147860</v>
      </c>
      <c r="AH10" s="88">
        <v>-112269</v>
      </c>
      <c r="AI10" s="88">
        <v>-116053</v>
      </c>
      <c r="AJ10" s="88">
        <v>-124117</v>
      </c>
      <c r="AK10" s="88">
        <v>-125355</v>
      </c>
      <c r="AL10" s="88">
        <v>-104370</v>
      </c>
      <c r="AM10" s="88">
        <v>-124879</v>
      </c>
      <c r="AN10" s="88">
        <v>-133573</v>
      </c>
      <c r="AO10" s="88">
        <v>-133846</v>
      </c>
      <c r="AP10" s="88">
        <v>-126404</v>
      </c>
      <c r="AQ10" s="88">
        <v>-82173</v>
      </c>
      <c r="AR10" s="88">
        <v>-129491</v>
      </c>
      <c r="AS10" s="186"/>
      <c r="AT10" s="186"/>
      <c r="AU10" s="186"/>
      <c r="AV10" s="186"/>
    </row>
    <row r="11" spans="1:48">
      <c r="A11" s="105" t="s">
        <v>294</v>
      </c>
      <c r="B11" s="113">
        <v>-144596</v>
      </c>
      <c r="C11" s="113">
        <v>-196024</v>
      </c>
      <c r="D11" s="113">
        <v>-149663</v>
      </c>
      <c r="E11" s="88">
        <v>-180025</v>
      </c>
      <c r="F11" s="113">
        <v>-146521</v>
      </c>
      <c r="G11" s="113">
        <v>-162051</v>
      </c>
      <c r="H11" s="88">
        <v>-174890</v>
      </c>
      <c r="I11" s="88">
        <v>-180508</v>
      </c>
      <c r="J11" s="88">
        <v>-178971</v>
      </c>
      <c r="K11" s="88">
        <v>-160908</v>
      </c>
      <c r="L11" s="88">
        <v>-172242</v>
      </c>
      <c r="M11" s="88">
        <v>-222633</v>
      </c>
      <c r="N11" s="88">
        <v>-169590</v>
      </c>
      <c r="O11" s="88">
        <v>-172464</v>
      </c>
      <c r="P11" s="88">
        <v>-165231</v>
      </c>
      <c r="Q11" s="88">
        <v>-138121</v>
      </c>
      <c r="R11" s="88">
        <v>-167391</v>
      </c>
      <c r="S11" s="88">
        <v>-164808</v>
      </c>
      <c r="T11" s="88">
        <v>-159428</v>
      </c>
      <c r="U11" s="88">
        <v>-172560</v>
      </c>
      <c r="V11" s="88">
        <v>-156212</v>
      </c>
      <c r="W11" s="88">
        <v>-156612</v>
      </c>
      <c r="X11" s="88">
        <v>-153669</v>
      </c>
      <c r="Y11" s="88">
        <v>-152476</v>
      </c>
      <c r="Z11" s="88">
        <v>-167643</v>
      </c>
      <c r="AA11" s="88">
        <v>-150336</v>
      </c>
      <c r="AB11" s="88">
        <v>-154810</v>
      </c>
      <c r="AC11" s="88">
        <v>-180038</v>
      </c>
      <c r="AD11" s="88">
        <v>-153492</v>
      </c>
      <c r="AE11" s="88">
        <v>-151071</v>
      </c>
      <c r="AF11" s="88">
        <v>-150803</v>
      </c>
      <c r="AG11" s="88">
        <v>-154999</v>
      </c>
      <c r="AH11" s="88">
        <v>-122903</v>
      </c>
      <c r="AI11" s="88">
        <v>-160702</v>
      </c>
      <c r="AJ11" s="88">
        <v>-202425</v>
      </c>
      <c r="AK11" s="88">
        <v>-145457</v>
      </c>
      <c r="AL11" s="88">
        <v>-149330</v>
      </c>
      <c r="AM11" s="88">
        <v>-137638</v>
      </c>
      <c r="AN11" s="88">
        <v>-160236</v>
      </c>
      <c r="AO11" s="88">
        <v>-194240</v>
      </c>
      <c r="AP11" s="88">
        <v>-151658</v>
      </c>
      <c r="AQ11" s="88">
        <v>-129248</v>
      </c>
      <c r="AR11" s="88">
        <v>-141355</v>
      </c>
      <c r="AS11" s="186"/>
      <c r="AT11" s="186"/>
      <c r="AU11" s="186"/>
      <c r="AV11" s="186"/>
    </row>
    <row r="12" spans="1:48" ht="15">
      <c r="A12" s="105" t="s">
        <v>512</v>
      </c>
      <c r="B12" s="113">
        <v>-45970</v>
      </c>
      <c r="C12" s="113">
        <v>-37749</v>
      </c>
      <c r="D12" s="113">
        <v>-18041</v>
      </c>
      <c r="E12" s="88">
        <v>-42358</v>
      </c>
      <c r="F12" s="113">
        <v>-27792</v>
      </c>
      <c r="G12" s="113">
        <v>-21220</v>
      </c>
      <c r="H12" s="88">
        <v>-17984</v>
      </c>
      <c r="I12" s="88">
        <v>-20462</v>
      </c>
      <c r="J12" s="88">
        <v>-22386</v>
      </c>
      <c r="K12" s="88">
        <v>-22237</v>
      </c>
      <c r="L12" s="88">
        <v>-33285</v>
      </c>
      <c r="M12" s="88">
        <v>-59750</v>
      </c>
      <c r="N12" s="88">
        <v>-17336</v>
      </c>
      <c r="O12" s="88">
        <v>-22222</v>
      </c>
      <c r="P12" s="88">
        <v>-16273</v>
      </c>
      <c r="Q12" s="88">
        <v>-79292</v>
      </c>
      <c r="R12" s="88">
        <v>-26966</v>
      </c>
      <c r="S12" s="88">
        <v>-42120</v>
      </c>
      <c r="T12" s="88">
        <v>-18998</v>
      </c>
      <c r="U12" s="88">
        <v>-30458</v>
      </c>
      <c r="V12" s="88">
        <v>-19228</v>
      </c>
      <c r="W12" s="88">
        <v>-103475</v>
      </c>
      <c r="X12" s="88">
        <v>-45982</v>
      </c>
      <c r="Y12" s="88">
        <v>-30432</v>
      </c>
      <c r="Z12" s="813" t="s">
        <v>588</v>
      </c>
      <c r="AA12" s="823"/>
      <c r="AB12" s="823"/>
      <c r="AC12" s="823"/>
      <c r="AD12" s="823"/>
      <c r="AE12" s="823"/>
      <c r="AF12" s="823"/>
      <c r="AG12" s="823"/>
      <c r="AH12" s="823"/>
      <c r="AI12" s="823"/>
      <c r="AJ12" s="823"/>
      <c r="AK12" s="823"/>
      <c r="AL12" s="823"/>
      <c r="AM12" s="823"/>
      <c r="AN12" s="823"/>
      <c r="AO12" s="831"/>
      <c r="AP12" s="831"/>
      <c r="AQ12" s="831"/>
      <c r="AR12" s="831"/>
      <c r="AS12" s="186"/>
      <c r="AT12" s="186"/>
    </row>
    <row r="13" spans="1:48">
      <c r="A13" s="105" t="s">
        <v>295</v>
      </c>
      <c r="B13" s="813" t="s">
        <v>588</v>
      </c>
      <c r="C13" s="829"/>
      <c r="D13" s="829"/>
      <c r="E13" s="829"/>
      <c r="F13" s="829"/>
      <c r="G13" s="829"/>
      <c r="H13" s="829"/>
      <c r="I13" s="829"/>
      <c r="J13" s="829"/>
      <c r="K13" s="829"/>
      <c r="L13" s="829"/>
      <c r="M13" s="829"/>
      <c r="N13" s="829"/>
      <c r="O13" s="829"/>
      <c r="P13" s="829"/>
      <c r="Q13" s="829"/>
      <c r="R13" s="829"/>
      <c r="S13" s="829"/>
      <c r="T13" s="829"/>
      <c r="U13" s="829"/>
      <c r="V13" s="829"/>
      <c r="W13" s="829"/>
      <c r="X13" s="829"/>
      <c r="Y13" s="829"/>
      <c r="Z13" s="97">
        <v>9706</v>
      </c>
      <c r="AA13" s="97">
        <v>5587</v>
      </c>
      <c r="AB13" s="97">
        <v>12686</v>
      </c>
      <c r="AC13" s="97">
        <v>-43466</v>
      </c>
      <c r="AD13" s="97">
        <v>2260</v>
      </c>
      <c r="AE13" s="97">
        <v>23774</v>
      </c>
      <c r="AF13" s="97">
        <v>-1985</v>
      </c>
      <c r="AG13" s="97">
        <v>-28128</v>
      </c>
      <c r="AH13" s="97">
        <v>140035</v>
      </c>
      <c r="AI13" s="97">
        <v>5749</v>
      </c>
      <c r="AJ13" s="97">
        <v>19184</v>
      </c>
      <c r="AK13" s="97">
        <v>-4449</v>
      </c>
      <c r="AL13" s="97">
        <v>9168</v>
      </c>
      <c r="AM13" s="97">
        <v>2310</v>
      </c>
      <c r="AN13" s="88">
        <v>151089</v>
      </c>
      <c r="AO13" s="88">
        <v>104084</v>
      </c>
      <c r="AP13" s="88">
        <v>3854</v>
      </c>
      <c r="AQ13" s="88">
        <v>278046</v>
      </c>
      <c r="AR13" s="88">
        <v>29679</v>
      </c>
      <c r="AS13" s="186"/>
      <c r="AT13" s="186"/>
      <c r="AU13" s="186"/>
      <c r="AV13" s="186"/>
    </row>
    <row r="14" spans="1:48">
      <c r="A14" s="105" t="s">
        <v>513</v>
      </c>
      <c r="B14" s="825" t="s">
        <v>514</v>
      </c>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8">
        <v>37241</v>
      </c>
      <c r="AE14" s="88">
        <v>21089</v>
      </c>
      <c r="AF14" s="88">
        <v>11205</v>
      </c>
      <c r="AG14" s="88">
        <v>3515</v>
      </c>
      <c r="AH14" s="88">
        <v>25242</v>
      </c>
      <c r="AI14" s="88">
        <v>20200</v>
      </c>
      <c r="AJ14" s="88">
        <v>-4779</v>
      </c>
      <c r="AK14" s="88">
        <v>14227</v>
      </c>
      <c r="AL14" s="88">
        <v>42823</v>
      </c>
      <c r="AM14" s="88">
        <v>7202</v>
      </c>
      <c r="AN14" s="88">
        <v>5492</v>
      </c>
      <c r="AO14" s="88">
        <v>-7570</v>
      </c>
      <c r="AP14" s="88">
        <v>33959</v>
      </c>
      <c r="AQ14" s="88">
        <v>6955</v>
      </c>
      <c r="AR14" s="88">
        <v>-35157</v>
      </c>
      <c r="AS14" s="186"/>
      <c r="AT14" s="186"/>
      <c r="AU14" s="186"/>
      <c r="AV14" s="186"/>
    </row>
    <row r="15" spans="1:48" s="589" customFormat="1">
      <c r="A15" s="93" t="s">
        <v>515</v>
      </c>
      <c r="B15" s="581">
        <v>476046</v>
      </c>
      <c r="C15" s="581">
        <v>306705</v>
      </c>
      <c r="D15" s="581">
        <v>345177</v>
      </c>
      <c r="E15" s="102">
        <v>271331</v>
      </c>
      <c r="F15" s="581">
        <v>510995</v>
      </c>
      <c r="G15" s="581">
        <v>427083</v>
      </c>
      <c r="H15" s="102">
        <v>382862</v>
      </c>
      <c r="I15" s="102">
        <v>324564</v>
      </c>
      <c r="J15" s="102">
        <v>558540</v>
      </c>
      <c r="K15" s="102">
        <v>694865</v>
      </c>
      <c r="L15" s="102">
        <v>579171</v>
      </c>
      <c r="M15" s="102">
        <v>332553</v>
      </c>
      <c r="N15" s="102">
        <v>789400</v>
      </c>
      <c r="O15" s="102">
        <v>400374</v>
      </c>
      <c r="P15" s="102">
        <v>523602</v>
      </c>
      <c r="Q15" s="102">
        <v>224963</v>
      </c>
      <c r="R15" s="102">
        <v>632434</v>
      </c>
      <c r="S15" s="102">
        <v>450020</v>
      </c>
      <c r="T15" s="483">
        <v>464487</v>
      </c>
      <c r="U15" s="102">
        <v>283172</v>
      </c>
      <c r="V15" s="102">
        <v>585571</v>
      </c>
      <c r="W15" s="102">
        <v>458731</v>
      </c>
      <c r="X15" s="102">
        <v>487958</v>
      </c>
      <c r="Y15" s="102">
        <v>-3433401</v>
      </c>
      <c r="Z15" s="102">
        <v>457180</v>
      </c>
      <c r="AA15" s="102">
        <v>-313766</v>
      </c>
      <c r="AB15" s="102">
        <v>382541</v>
      </c>
      <c r="AC15" s="102">
        <v>275567</v>
      </c>
      <c r="AD15" s="102">
        <v>810794</v>
      </c>
      <c r="AE15" s="102">
        <v>484730</v>
      </c>
      <c r="AF15" s="102">
        <v>353751</v>
      </c>
      <c r="AG15" s="102">
        <v>230046</v>
      </c>
      <c r="AH15" s="102">
        <v>875486</v>
      </c>
      <c r="AI15" s="102">
        <v>79398</v>
      </c>
      <c r="AJ15" s="102">
        <v>350718</v>
      </c>
      <c r="AK15" s="102">
        <v>-514873</v>
      </c>
      <c r="AL15" s="102">
        <v>667157</v>
      </c>
      <c r="AM15" s="102">
        <v>257501</v>
      </c>
      <c r="AN15" s="102">
        <v>481395</v>
      </c>
      <c r="AO15" s="102">
        <v>-1023341</v>
      </c>
      <c r="AP15" s="102">
        <v>429667</v>
      </c>
      <c r="AQ15" s="102">
        <v>709835</v>
      </c>
      <c r="AR15" s="102">
        <v>539373</v>
      </c>
      <c r="AS15" s="186"/>
      <c r="AT15" s="186"/>
      <c r="AU15" s="186"/>
      <c r="AV15" s="186"/>
    </row>
    <row r="16" spans="1:48">
      <c r="A16" s="105" t="s">
        <v>516</v>
      </c>
      <c r="B16" s="113">
        <v>26239</v>
      </c>
      <c r="C16" s="113">
        <v>17544</v>
      </c>
      <c r="D16" s="113">
        <v>21350</v>
      </c>
      <c r="E16" s="88">
        <v>27151</v>
      </c>
      <c r="F16" s="113">
        <v>22479</v>
      </c>
      <c r="G16" s="113">
        <v>32342</v>
      </c>
      <c r="H16" s="88">
        <v>28441</v>
      </c>
      <c r="I16" s="88">
        <v>32505</v>
      </c>
      <c r="J16" s="88">
        <v>31877</v>
      </c>
      <c r="K16" s="88">
        <v>21460</v>
      </c>
      <c r="L16" s="88">
        <v>43543</v>
      </c>
      <c r="M16" s="88">
        <v>34426</v>
      </c>
      <c r="N16" s="88">
        <v>27038</v>
      </c>
      <c r="O16" s="88">
        <v>31625</v>
      </c>
      <c r="P16" s="88">
        <v>17422</v>
      </c>
      <c r="Q16" s="88">
        <v>23172</v>
      </c>
      <c r="R16" s="88">
        <v>13071</v>
      </c>
      <c r="S16" s="88">
        <v>15890</v>
      </c>
      <c r="T16" s="115">
        <v>12597</v>
      </c>
      <c r="U16" s="88">
        <v>44640</v>
      </c>
      <c r="V16" s="88">
        <v>59058</v>
      </c>
      <c r="W16" s="88">
        <v>-16980</v>
      </c>
      <c r="X16" s="88">
        <v>17628</v>
      </c>
      <c r="Y16" s="88">
        <v>13746</v>
      </c>
      <c r="Z16" s="813" t="s">
        <v>588</v>
      </c>
      <c r="AA16" s="823"/>
      <c r="AB16" s="823"/>
      <c r="AC16" s="823"/>
      <c r="AD16" s="823"/>
      <c r="AE16" s="823"/>
      <c r="AF16" s="823"/>
      <c r="AG16" s="823"/>
      <c r="AH16" s="823"/>
      <c r="AI16" s="823"/>
      <c r="AJ16" s="823"/>
      <c r="AK16" s="823"/>
      <c r="AL16" s="823"/>
      <c r="AM16" s="823"/>
      <c r="AN16" s="823"/>
      <c r="AO16" s="831"/>
      <c r="AP16" s="831"/>
      <c r="AQ16" s="831"/>
      <c r="AR16" s="831"/>
      <c r="AS16" s="186"/>
      <c r="AT16" s="186"/>
    </row>
    <row r="17" spans="1:48">
      <c r="A17" s="105" t="s">
        <v>517</v>
      </c>
      <c r="B17" s="113">
        <v>-52556</v>
      </c>
      <c r="C17" s="113">
        <v>-52520</v>
      </c>
      <c r="D17" s="113">
        <v>-42405</v>
      </c>
      <c r="E17" s="88">
        <v>-86512</v>
      </c>
      <c r="F17" s="113">
        <v>-46437</v>
      </c>
      <c r="G17" s="113">
        <v>-31058</v>
      </c>
      <c r="H17" s="88">
        <v>-44508</v>
      </c>
      <c r="I17" s="88">
        <v>-38271</v>
      </c>
      <c r="J17" s="88">
        <v>-91205</v>
      </c>
      <c r="K17" s="88">
        <v>-72510</v>
      </c>
      <c r="L17" s="88">
        <v>-85526</v>
      </c>
      <c r="M17" s="88">
        <v>-97883</v>
      </c>
      <c r="N17" s="88">
        <v>-78442</v>
      </c>
      <c r="O17" s="88">
        <v>-82427</v>
      </c>
      <c r="P17" s="88">
        <v>-81285</v>
      </c>
      <c r="Q17" s="88">
        <v>-104839</v>
      </c>
      <c r="R17" s="88">
        <v>-87509</v>
      </c>
      <c r="S17" s="88">
        <v>-97587</v>
      </c>
      <c r="T17" s="88">
        <v>-89731</v>
      </c>
      <c r="U17" s="88">
        <v>-142333</v>
      </c>
      <c r="V17" s="88">
        <v>-90656</v>
      </c>
      <c r="W17" s="88">
        <v>-141791</v>
      </c>
      <c r="X17" s="88">
        <v>-46150</v>
      </c>
      <c r="Y17" s="88">
        <v>-89418</v>
      </c>
      <c r="Z17" s="823"/>
      <c r="AA17" s="823"/>
      <c r="AB17" s="823"/>
      <c r="AC17" s="823"/>
      <c r="AD17" s="823"/>
      <c r="AE17" s="823"/>
      <c r="AF17" s="823"/>
      <c r="AG17" s="823"/>
      <c r="AH17" s="823"/>
      <c r="AI17" s="823"/>
      <c r="AJ17" s="823"/>
      <c r="AK17" s="823"/>
      <c r="AL17" s="823"/>
      <c r="AM17" s="823"/>
      <c r="AN17" s="823"/>
      <c r="AO17" s="831"/>
      <c r="AP17" s="831"/>
      <c r="AQ17" s="831"/>
      <c r="AR17" s="831"/>
      <c r="AS17" s="186"/>
      <c r="AT17" s="186"/>
    </row>
    <row r="18" spans="1:48">
      <c r="A18" s="105" t="s">
        <v>298</v>
      </c>
      <c r="B18" s="813" t="s">
        <v>588</v>
      </c>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8">
        <v>-72739</v>
      </c>
      <c r="AA18" s="88">
        <v>-65220</v>
      </c>
      <c r="AB18" s="88">
        <v>-62647</v>
      </c>
      <c r="AC18" s="88">
        <v>-58958</v>
      </c>
      <c r="AD18" s="88">
        <v>-50073</v>
      </c>
      <c r="AE18" s="88">
        <v>-48904</v>
      </c>
      <c r="AF18" s="88">
        <v>-57225</v>
      </c>
      <c r="AG18" s="88">
        <v>365524</v>
      </c>
      <c r="AH18" s="88">
        <v>-38403</v>
      </c>
      <c r="AI18" s="88">
        <v>-43027</v>
      </c>
      <c r="AJ18" s="88">
        <v>-40716</v>
      </c>
      <c r="AK18" s="88">
        <v>-25226</v>
      </c>
      <c r="AL18" s="88">
        <v>-57782</v>
      </c>
      <c r="AM18" s="88">
        <v>-61527</v>
      </c>
      <c r="AN18" s="88">
        <v>-58771</v>
      </c>
      <c r="AO18" s="88">
        <v>-81549</v>
      </c>
      <c r="AP18" s="88">
        <v>-71706</v>
      </c>
      <c r="AQ18" s="88">
        <v>-72666</v>
      </c>
      <c r="AR18" s="88">
        <v>-62462</v>
      </c>
      <c r="AS18" s="186"/>
      <c r="AT18" s="186"/>
      <c r="AU18" s="186"/>
      <c r="AV18" s="186"/>
    </row>
    <row r="19" spans="1:48">
      <c r="A19" s="153" t="s">
        <v>883</v>
      </c>
      <c r="B19" s="829"/>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8">
        <v>4119</v>
      </c>
      <c r="AA19" s="88">
        <v>-36760</v>
      </c>
      <c r="AB19" s="88">
        <v>-1260</v>
      </c>
      <c r="AC19" s="88">
        <v>-59236</v>
      </c>
      <c r="AD19" s="88">
        <v>58386</v>
      </c>
      <c r="AE19" s="88">
        <v>-14341</v>
      </c>
      <c r="AF19" s="88">
        <v>-55463</v>
      </c>
      <c r="AG19" s="88">
        <v>99071</v>
      </c>
      <c r="AH19" s="88">
        <v>-45985</v>
      </c>
      <c r="AI19" s="88">
        <v>-102102</v>
      </c>
      <c r="AJ19" s="88">
        <v>52826</v>
      </c>
      <c r="AK19" s="88">
        <v>-43449</v>
      </c>
      <c r="AL19" s="88">
        <v>-18653</v>
      </c>
      <c r="AM19" s="88">
        <v>15036</v>
      </c>
      <c r="AN19" s="88">
        <v>-44516</v>
      </c>
      <c r="AO19" s="88">
        <v>-15730</v>
      </c>
      <c r="AP19" s="88">
        <v>-170248</v>
      </c>
      <c r="AQ19" s="88">
        <v>70608</v>
      </c>
      <c r="AR19" s="88">
        <v>23462</v>
      </c>
      <c r="AS19" s="186"/>
      <c r="AT19" s="186"/>
      <c r="AU19" s="186"/>
      <c r="AV19" s="186"/>
    </row>
    <row r="20" spans="1:48" ht="15">
      <c r="A20" s="152" t="s">
        <v>513</v>
      </c>
      <c r="B20" s="117">
        <v>0</v>
      </c>
      <c r="C20" s="117">
        <v>0</v>
      </c>
      <c r="D20" s="117">
        <v>0</v>
      </c>
      <c r="E20" s="88">
        <v>-236</v>
      </c>
      <c r="F20" s="113">
        <v>-297</v>
      </c>
      <c r="G20" s="113">
        <v>-242</v>
      </c>
      <c r="H20" s="88">
        <v>-188</v>
      </c>
      <c r="I20" s="88">
        <v>-319</v>
      </c>
      <c r="J20" s="88">
        <v>-354</v>
      </c>
      <c r="K20" s="88">
        <v>-317</v>
      </c>
      <c r="L20" s="88">
        <v>-302</v>
      </c>
      <c r="M20" s="88">
        <v>-761</v>
      </c>
      <c r="N20" s="88">
        <v>-869</v>
      </c>
      <c r="O20" s="88">
        <v>-545</v>
      </c>
      <c r="P20" s="88">
        <v>-506</v>
      </c>
      <c r="Q20" s="88">
        <v>-789</v>
      </c>
      <c r="R20" s="88">
        <v>-406</v>
      </c>
      <c r="S20" s="88">
        <v>-370</v>
      </c>
      <c r="T20" s="88">
        <v>-400</v>
      </c>
      <c r="U20" s="88">
        <v>240</v>
      </c>
      <c r="V20" s="88">
        <v>20400</v>
      </c>
      <c r="W20" s="88">
        <v>-15530</v>
      </c>
      <c r="X20" s="88">
        <v>-4560</v>
      </c>
      <c r="Y20" s="88">
        <v>7623</v>
      </c>
      <c r="Z20" s="88">
        <v>23035</v>
      </c>
      <c r="AA20" s="88">
        <v>36826</v>
      </c>
      <c r="AB20" s="88">
        <v>18477</v>
      </c>
      <c r="AC20" s="88">
        <v>-18298</v>
      </c>
      <c r="AD20" s="824" t="s">
        <v>518</v>
      </c>
      <c r="AE20" s="823"/>
      <c r="AF20" s="823"/>
      <c r="AG20" s="823"/>
      <c r="AH20" s="824" t="s">
        <v>519</v>
      </c>
      <c r="AI20" s="822"/>
      <c r="AJ20" s="823"/>
      <c r="AK20" s="823"/>
      <c r="AL20" s="823"/>
      <c r="AM20" s="823"/>
      <c r="AN20" s="823"/>
      <c r="AO20" s="831"/>
      <c r="AP20" s="831"/>
      <c r="AQ20" s="831"/>
      <c r="AR20" s="831"/>
      <c r="AS20" s="186"/>
      <c r="AT20" s="186"/>
    </row>
    <row r="21" spans="1:48">
      <c r="A21" s="94" t="s">
        <v>520</v>
      </c>
      <c r="B21" s="113">
        <v>449729</v>
      </c>
      <c r="C21" s="113">
        <v>271729</v>
      </c>
      <c r="D21" s="113">
        <v>324122</v>
      </c>
      <c r="E21" s="88">
        <v>211734</v>
      </c>
      <c r="F21" s="113">
        <v>486740</v>
      </c>
      <c r="G21" s="113">
        <v>428125</v>
      </c>
      <c r="H21" s="88">
        <v>366607</v>
      </c>
      <c r="I21" s="88">
        <v>318479</v>
      </c>
      <c r="J21" s="88">
        <v>498858</v>
      </c>
      <c r="K21" s="88">
        <v>643498</v>
      </c>
      <c r="L21" s="88">
        <v>536886</v>
      </c>
      <c r="M21" s="88">
        <v>268335</v>
      </c>
      <c r="N21" s="88">
        <v>737127</v>
      </c>
      <c r="O21" s="88">
        <v>349027</v>
      </c>
      <c r="P21" s="88">
        <v>459233</v>
      </c>
      <c r="Q21" s="88">
        <v>142507</v>
      </c>
      <c r="R21" s="88">
        <v>557590</v>
      </c>
      <c r="S21" s="88">
        <v>367953</v>
      </c>
      <c r="T21" s="115">
        <v>386953</v>
      </c>
      <c r="U21" s="88">
        <v>185719</v>
      </c>
      <c r="V21" s="88">
        <v>574373</v>
      </c>
      <c r="W21" s="88">
        <v>284430</v>
      </c>
      <c r="X21" s="88">
        <v>454876</v>
      </c>
      <c r="Y21" s="88">
        <v>-3501450</v>
      </c>
      <c r="Z21" s="88">
        <v>411595</v>
      </c>
      <c r="AA21" s="88">
        <v>-378920</v>
      </c>
      <c r="AB21" s="88">
        <v>337111</v>
      </c>
      <c r="AC21" s="88">
        <v>139075</v>
      </c>
      <c r="AD21" s="88">
        <v>819107</v>
      </c>
      <c r="AE21" s="88">
        <v>421485</v>
      </c>
      <c r="AF21" s="88">
        <v>241063</v>
      </c>
      <c r="AG21" s="88">
        <v>275997</v>
      </c>
      <c r="AH21" s="88">
        <v>791098</v>
      </c>
      <c r="AI21" s="88">
        <v>-65731</v>
      </c>
      <c r="AJ21" s="88">
        <v>362828</v>
      </c>
      <c r="AK21" s="88">
        <v>-583548</v>
      </c>
      <c r="AL21" s="88">
        <v>590722</v>
      </c>
      <c r="AM21" s="88">
        <v>211010</v>
      </c>
      <c r="AN21" s="88">
        <v>378108</v>
      </c>
      <c r="AO21" s="88">
        <v>-1120620</v>
      </c>
      <c r="AP21" s="88">
        <v>187713</v>
      </c>
      <c r="AQ21" s="88">
        <v>707777</v>
      </c>
      <c r="AR21" s="88">
        <v>500373</v>
      </c>
      <c r="AS21" s="186"/>
      <c r="AT21" s="186"/>
      <c r="AU21" s="186"/>
      <c r="AV21" s="186"/>
    </row>
    <row r="22" spans="1:48">
      <c r="A22" s="105" t="s">
        <v>521</v>
      </c>
      <c r="B22" s="113">
        <v>-90142</v>
      </c>
      <c r="C22" s="113">
        <v>-58355</v>
      </c>
      <c r="D22" s="113">
        <v>-72019</v>
      </c>
      <c r="E22" s="88">
        <v>-45415</v>
      </c>
      <c r="F22" s="113">
        <v>-98769</v>
      </c>
      <c r="G22" s="113">
        <v>-88149</v>
      </c>
      <c r="H22" s="88">
        <v>-74198</v>
      </c>
      <c r="I22" s="88">
        <v>-71901</v>
      </c>
      <c r="J22" s="88">
        <v>-104161</v>
      </c>
      <c r="K22" s="88">
        <v>-147974</v>
      </c>
      <c r="L22" s="88">
        <v>-94038</v>
      </c>
      <c r="M22" s="88">
        <v>-50605</v>
      </c>
      <c r="N22" s="88">
        <v>-156329</v>
      </c>
      <c r="O22" s="88">
        <v>-37943</v>
      </c>
      <c r="P22" s="88">
        <v>-86928</v>
      </c>
      <c r="Q22" s="88">
        <v>-56748</v>
      </c>
      <c r="R22" s="88">
        <v>-158904</v>
      </c>
      <c r="S22" s="88">
        <v>-32717</v>
      </c>
      <c r="T22" s="88">
        <v>-67817</v>
      </c>
      <c r="U22" s="88">
        <v>-53217</v>
      </c>
      <c r="V22" s="88">
        <v>-71643</v>
      </c>
      <c r="W22" s="88">
        <v>-66773</v>
      </c>
      <c r="X22" s="88">
        <v>-96108</v>
      </c>
      <c r="Y22" s="118">
        <v>618080</v>
      </c>
      <c r="Z22" s="97">
        <v>-87789</v>
      </c>
      <c r="AA22" s="88">
        <v>59831</v>
      </c>
      <c r="AB22" s="97">
        <v>-65500</v>
      </c>
      <c r="AC22" s="124">
        <v>-45266</v>
      </c>
      <c r="AD22" s="97">
        <v>-178572</v>
      </c>
      <c r="AE22" s="97">
        <v>-56543</v>
      </c>
      <c r="AF22" s="88">
        <v>-52310</v>
      </c>
      <c r="AG22" s="88">
        <v>-87281</v>
      </c>
      <c r="AH22" s="88">
        <v>-154429</v>
      </c>
      <c r="AI22" s="88">
        <v>-2502</v>
      </c>
      <c r="AJ22" s="88">
        <v>-76384</v>
      </c>
      <c r="AK22" s="88">
        <v>-64287</v>
      </c>
      <c r="AL22" s="88">
        <v>-122227.78</v>
      </c>
      <c r="AM22" s="88">
        <v>-82267.22</v>
      </c>
      <c r="AN22" s="88">
        <v>-50759.260000000009</v>
      </c>
      <c r="AO22" s="88">
        <v>254446</v>
      </c>
      <c r="AP22" s="88">
        <v>-64054.58</v>
      </c>
      <c r="AQ22" s="88">
        <v>-367062.42</v>
      </c>
      <c r="AR22" s="88">
        <v>-108380.00000000001</v>
      </c>
      <c r="AS22" s="186"/>
      <c r="AT22" s="186"/>
      <c r="AU22" s="186"/>
      <c r="AV22" s="186"/>
    </row>
    <row r="23" spans="1:48">
      <c r="A23" s="105"/>
      <c r="B23" s="113"/>
      <c r="C23" s="113"/>
      <c r="D23" s="113"/>
      <c r="E23" s="88"/>
      <c r="F23" s="113"/>
      <c r="G23" s="113"/>
      <c r="H23" s="88"/>
      <c r="I23" s="88"/>
      <c r="J23" s="88"/>
      <c r="K23" s="88"/>
      <c r="L23" s="88"/>
      <c r="M23" s="88"/>
      <c r="N23" s="88"/>
      <c r="O23" s="88"/>
      <c r="P23" s="88"/>
      <c r="Q23" s="88"/>
      <c r="R23" s="88"/>
      <c r="S23" s="88"/>
      <c r="T23" s="88"/>
      <c r="U23" s="88"/>
      <c r="V23" s="88"/>
      <c r="W23" s="88"/>
      <c r="X23" s="88"/>
      <c r="Y23" s="148"/>
      <c r="Z23" s="97"/>
      <c r="AA23" s="88"/>
      <c r="AB23" s="97"/>
      <c r="AC23" s="97"/>
      <c r="AD23" s="97"/>
      <c r="AE23" s="97"/>
      <c r="AF23" s="88"/>
      <c r="AG23" s="88"/>
      <c r="AH23" s="88"/>
      <c r="AI23" s="88"/>
      <c r="AJ23" s="88"/>
      <c r="AK23" s="88"/>
      <c r="AL23" s="88"/>
      <c r="AM23" s="88"/>
      <c r="AN23" s="88"/>
      <c r="AO23" s="88"/>
      <c r="AP23" s="88"/>
      <c r="AQ23" s="88"/>
      <c r="AR23" s="88"/>
      <c r="AS23" s="186"/>
      <c r="AT23" s="186"/>
    </row>
    <row r="24" spans="1:48">
      <c r="A24" s="105" t="s">
        <v>1038</v>
      </c>
      <c r="B24" s="113"/>
      <c r="C24" s="113"/>
      <c r="D24" s="113"/>
      <c r="E24" s="88"/>
      <c r="F24" s="113"/>
      <c r="G24" s="113"/>
      <c r="H24" s="88"/>
      <c r="I24" s="88"/>
      <c r="J24" s="88"/>
      <c r="K24" s="88"/>
      <c r="L24" s="88"/>
      <c r="M24" s="88"/>
      <c r="N24" s="88"/>
      <c r="O24" s="88"/>
      <c r="P24" s="88"/>
      <c r="Q24" s="88"/>
      <c r="R24" s="88"/>
      <c r="S24" s="88"/>
      <c r="T24" s="88"/>
      <c r="U24" s="88"/>
      <c r="V24" s="88"/>
      <c r="W24" s="88"/>
      <c r="X24" s="88"/>
      <c r="Y24" s="148"/>
      <c r="Z24" s="97"/>
      <c r="AA24" s="88"/>
      <c r="AB24" s="97"/>
      <c r="AC24" s="97"/>
      <c r="AD24" s="97"/>
      <c r="AE24" s="97"/>
      <c r="AF24" s="88"/>
      <c r="AG24" s="88"/>
      <c r="AH24" s="88"/>
      <c r="AI24" s="88"/>
      <c r="AJ24" s="88"/>
      <c r="AK24" s="88"/>
      <c r="AL24" s="88">
        <v>468494.22</v>
      </c>
      <c r="AM24" s="88">
        <v>128742.78000000003</v>
      </c>
      <c r="AN24" s="88">
        <v>327348.74</v>
      </c>
      <c r="AO24" s="88"/>
      <c r="AP24" s="88">
        <v>123658.42</v>
      </c>
      <c r="AQ24" s="88">
        <v>340714.58</v>
      </c>
      <c r="AR24" s="88">
        <v>391993</v>
      </c>
      <c r="AS24" s="186"/>
      <c r="AT24" s="186"/>
      <c r="AU24" s="186"/>
      <c r="AV24" s="186"/>
    </row>
    <row r="25" spans="1:48">
      <c r="A25" s="105"/>
      <c r="B25" s="113"/>
      <c r="C25" s="113"/>
      <c r="D25" s="113"/>
      <c r="E25" s="88"/>
      <c r="F25" s="113"/>
      <c r="G25" s="113"/>
      <c r="H25" s="88"/>
      <c r="I25" s="88"/>
      <c r="J25" s="88"/>
      <c r="K25" s="88"/>
      <c r="L25" s="88"/>
      <c r="M25" s="88"/>
      <c r="N25" s="88"/>
      <c r="O25" s="88"/>
      <c r="P25" s="88"/>
      <c r="Q25" s="88"/>
      <c r="R25" s="88"/>
      <c r="S25" s="88"/>
      <c r="T25" s="88"/>
      <c r="U25" s="88"/>
      <c r="V25" s="88"/>
      <c r="W25" s="88"/>
      <c r="X25" s="88"/>
      <c r="Y25" s="148"/>
      <c r="Z25" s="97"/>
      <c r="AA25" s="88"/>
      <c r="AB25" s="97"/>
      <c r="AC25" s="97"/>
      <c r="AD25" s="97"/>
      <c r="AE25" s="97"/>
      <c r="AF25" s="88"/>
      <c r="AG25" s="88"/>
      <c r="AH25" s="88"/>
      <c r="AI25" s="88"/>
      <c r="AJ25" s="88"/>
      <c r="AK25" s="88"/>
      <c r="AL25" s="88"/>
      <c r="AM25" s="88"/>
      <c r="AN25" s="88"/>
      <c r="AO25" s="88"/>
      <c r="AP25" s="88"/>
      <c r="AQ25" s="88"/>
      <c r="AR25" s="88"/>
      <c r="AS25" s="186"/>
      <c r="AT25" s="186"/>
    </row>
    <row r="26" spans="1:48">
      <c r="A26" s="105" t="s">
        <v>1021</v>
      </c>
      <c r="B26" s="113"/>
      <c r="C26" s="113"/>
      <c r="D26" s="113"/>
      <c r="E26" s="88"/>
      <c r="F26" s="113"/>
      <c r="G26" s="113"/>
      <c r="H26" s="88"/>
      <c r="I26" s="88"/>
      <c r="J26" s="88"/>
      <c r="K26" s="88"/>
      <c r="L26" s="88"/>
      <c r="M26" s="88"/>
      <c r="N26" s="88"/>
      <c r="O26" s="88"/>
      <c r="P26" s="88"/>
      <c r="Q26" s="88"/>
      <c r="R26" s="88"/>
      <c r="S26" s="88"/>
      <c r="T26" s="88"/>
      <c r="U26" s="88"/>
      <c r="V26" s="88"/>
      <c r="W26" s="88"/>
      <c r="X26" s="88"/>
      <c r="Y26" s="148"/>
      <c r="Z26" s="97"/>
      <c r="AA26" s="88"/>
      <c r="AB26" s="97"/>
      <c r="AC26" s="97"/>
      <c r="AD26" s="97"/>
      <c r="AE26" s="97"/>
      <c r="AF26" s="88"/>
      <c r="AG26" s="88"/>
      <c r="AH26" s="88"/>
      <c r="AI26" s="88"/>
      <c r="AJ26" s="88"/>
      <c r="AK26" s="88"/>
      <c r="AL26" s="88">
        <v>67267.78</v>
      </c>
      <c r="AM26" s="88">
        <v>7881.2200000000012</v>
      </c>
      <c r="AN26" s="88">
        <v>-25319.739999999998</v>
      </c>
      <c r="AO26" s="88"/>
      <c r="AP26" s="88">
        <v>37816.58</v>
      </c>
      <c r="AQ26" s="88">
        <v>-819271.58</v>
      </c>
      <c r="AR26" s="88">
        <v>-15111.000000000044</v>
      </c>
      <c r="AS26" s="186"/>
      <c r="AT26" s="186"/>
      <c r="AU26" s="186"/>
      <c r="AV26" s="186"/>
    </row>
    <row r="27" spans="1:48">
      <c r="A27" s="105"/>
      <c r="B27" s="113"/>
      <c r="C27" s="113"/>
      <c r="D27" s="113"/>
      <c r="E27" s="88"/>
      <c r="F27" s="113"/>
      <c r="G27" s="113"/>
      <c r="H27" s="88"/>
      <c r="I27" s="88"/>
      <c r="J27" s="88"/>
      <c r="K27" s="88"/>
      <c r="L27" s="88"/>
      <c r="M27" s="88"/>
      <c r="N27" s="88"/>
      <c r="O27" s="88"/>
      <c r="P27" s="88"/>
      <c r="Q27" s="88"/>
      <c r="R27" s="88"/>
      <c r="S27" s="88"/>
      <c r="T27" s="88"/>
      <c r="U27" s="88"/>
      <c r="V27" s="88"/>
      <c r="W27" s="88"/>
      <c r="X27" s="88"/>
      <c r="Y27" s="148"/>
      <c r="Z27" s="97"/>
      <c r="AA27" s="88"/>
      <c r="AB27" s="97"/>
      <c r="AC27" s="97"/>
      <c r="AD27" s="97"/>
      <c r="AE27" s="97"/>
      <c r="AF27" s="88"/>
      <c r="AG27" s="88"/>
      <c r="AH27" s="88"/>
      <c r="AI27" s="88"/>
      <c r="AJ27" s="88"/>
      <c r="AK27" s="88"/>
      <c r="AL27" s="88"/>
      <c r="AM27" s="88"/>
      <c r="AN27" s="88"/>
      <c r="AO27" s="88"/>
      <c r="AP27" s="88"/>
      <c r="AQ27" s="88"/>
      <c r="AR27" s="88"/>
      <c r="AS27" s="186"/>
      <c r="AT27" s="186"/>
    </row>
    <row r="28" spans="1:48">
      <c r="A28" s="119" t="s">
        <v>958</v>
      </c>
      <c r="B28" s="120">
        <v>359587</v>
      </c>
      <c r="C28" s="120">
        <v>213374</v>
      </c>
      <c r="D28" s="120">
        <v>252103</v>
      </c>
      <c r="E28" s="121">
        <v>166319</v>
      </c>
      <c r="F28" s="120">
        <v>387971</v>
      </c>
      <c r="G28" s="120">
        <v>339976</v>
      </c>
      <c r="H28" s="121">
        <v>292409</v>
      </c>
      <c r="I28" s="121">
        <v>246578</v>
      </c>
      <c r="J28" s="121">
        <v>394697</v>
      </c>
      <c r="K28" s="121">
        <v>495524</v>
      </c>
      <c r="L28" s="121">
        <v>442848</v>
      </c>
      <c r="M28" s="121">
        <v>217730</v>
      </c>
      <c r="N28" s="121">
        <v>580798</v>
      </c>
      <c r="O28" s="121">
        <v>311084</v>
      </c>
      <c r="P28" s="121">
        <v>372305</v>
      </c>
      <c r="Q28" s="121">
        <v>85759</v>
      </c>
      <c r="R28" s="121">
        <v>398686</v>
      </c>
      <c r="S28" s="121">
        <v>335236</v>
      </c>
      <c r="T28" s="122">
        <v>319136</v>
      </c>
      <c r="U28" s="122">
        <v>132502</v>
      </c>
      <c r="V28" s="122">
        <v>502730</v>
      </c>
      <c r="W28" s="122">
        <v>217657</v>
      </c>
      <c r="X28" s="122">
        <v>358768</v>
      </c>
      <c r="Y28" s="88">
        <v>-2883370</v>
      </c>
      <c r="Z28" s="121">
        <v>323806</v>
      </c>
      <c r="AA28" s="121">
        <v>-319089</v>
      </c>
      <c r="AB28" s="121">
        <v>271611</v>
      </c>
      <c r="AC28" s="88">
        <v>93809</v>
      </c>
      <c r="AD28" s="121">
        <v>640535</v>
      </c>
      <c r="AE28" s="121">
        <v>364942</v>
      </c>
      <c r="AF28" s="121">
        <v>188753</v>
      </c>
      <c r="AG28" s="121">
        <v>188716</v>
      </c>
      <c r="AH28" s="121">
        <v>636669</v>
      </c>
      <c r="AI28" s="121">
        <v>-68233</v>
      </c>
      <c r="AJ28" s="121">
        <v>286444</v>
      </c>
      <c r="AK28" s="121">
        <v>-647835</v>
      </c>
      <c r="AL28" s="121">
        <f>AL24+AL26</f>
        <v>535762</v>
      </c>
      <c r="AM28" s="121">
        <v>136624</v>
      </c>
      <c r="AN28" s="121">
        <v>302029</v>
      </c>
      <c r="AO28" s="121">
        <v>-866174</v>
      </c>
      <c r="AP28" s="121">
        <f>AP24+AP26</f>
        <v>161475</v>
      </c>
      <c r="AQ28" s="121">
        <v>-478557</v>
      </c>
      <c r="AR28" s="121">
        <v>376882</v>
      </c>
      <c r="AS28" s="186"/>
      <c r="AT28" s="186"/>
      <c r="AU28" s="186"/>
      <c r="AV28" s="186"/>
    </row>
    <row r="29" spans="1:48">
      <c r="A29" s="96"/>
      <c r="B29" s="127"/>
      <c r="C29" s="127"/>
      <c r="D29" s="127"/>
      <c r="E29" s="97"/>
      <c r="F29" s="127"/>
      <c r="G29" s="127"/>
      <c r="H29" s="97"/>
      <c r="I29" s="97"/>
      <c r="J29" s="97"/>
      <c r="K29" s="97"/>
      <c r="L29" s="97"/>
      <c r="M29" s="97"/>
      <c r="N29" s="97"/>
      <c r="O29" s="97"/>
      <c r="P29" s="97"/>
      <c r="Q29" s="97"/>
      <c r="R29" s="103"/>
      <c r="S29" s="103"/>
      <c r="T29" s="118"/>
      <c r="U29" s="122"/>
      <c r="V29" s="122"/>
      <c r="W29" s="122"/>
      <c r="X29" s="122"/>
      <c r="Y29" s="88"/>
      <c r="Z29" s="121"/>
      <c r="AA29" s="121"/>
      <c r="AB29" s="121"/>
      <c r="AC29" s="88"/>
      <c r="AD29" s="121"/>
      <c r="AE29" s="121"/>
      <c r="AF29" s="121"/>
      <c r="AG29" s="121"/>
      <c r="AH29" s="121"/>
      <c r="AI29" s="121"/>
      <c r="AJ29" s="121"/>
      <c r="AK29" s="121"/>
      <c r="AL29" s="121"/>
      <c r="AM29" s="121"/>
      <c r="AN29" s="121"/>
      <c r="AO29" s="121"/>
      <c r="AP29" s="121"/>
      <c r="AQ29" s="121"/>
      <c r="AR29" s="121"/>
    </row>
    <row r="30" spans="1:48">
      <c r="A30" s="125" t="s">
        <v>523</v>
      </c>
      <c r="B30" s="126"/>
      <c r="C30" s="127"/>
      <c r="D30" s="127"/>
      <c r="E30" s="127"/>
      <c r="F30" s="127"/>
      <c r="G30" s="127"/>
      <c r="H30" s="88"/>
      <c r="I30" s="88"/>
      <c r="J30" s="88"/>
      <c r="K30" s="88"/>
      <c r="L30" s="88"/>
      <c r="M30" s="88"/>
      <c r="N30" s="88"/>
      <c r="O30" s="88"/>
      <c r="P30" s="88"/>
      <c r="T30" s="115"/>
      <c r="U30" s="87"/>
      <c r="V30" s="87"/>
      <c r="W30" s="87"/>
      <c r="X30" s="87"/>
      <c r="Y30" s="87"/>
      <c r="Z30" s="87"/>
      <c r="AA30" s="87"/>
      <c r="AG30" s="88"/>
      <c r="AP30" s="94"/>
      <c r="AQ30" s="787"/>
      <c r="AR30" s="787"/>
    </row>
    <row r="31" spans="1:48">
      <c r="A31" s="387" t="s">
        <v>524</v>
      </c>
      <c r="B31" s="128">
        <v>0</v>
      </c>
      <c r="C31" s="128">
        <v>0</v>
      </c>
      <c r="D31" s="128">
        <v>0</v>
      </c>
      <c r="E31" s="128">
        <v>0</v>
      </c>
      <c r="F31" s="129">
        <v>0</v>
      </c>
      <c r="G31" s="129">
        <v>0</v>
      </c>
      <c r="H31" s="129">
        <v>0</v>
      </c>
      <c r="I31" s="129">
        <v>0</v>
      </c>
      <c r="J31" s="129">
        <v>0</v>
      </c>
      <c r="K31" s="88">
        <v>11393</v>
      </c>
      <c r="L31" s="88">
        <v>-11393</v>
      </c>
      <c r="M31" s="87">
        <v>0</v>
      </c>
      <c r="N31" s="87">
        <v>0</v>
      </c>
      <c r="O31" s="87">
        <v>0</v>
      </c>
      <c r="P31" s="87">
        <v>0</v>
      </c>
      <c r="Q31" s="87">
        <v>0</v>
      </c>
      <c r="R31" s="87">
        <v>0</v>
      </c>
      <c r="S31" s="87">
        <v>0</v>
      </c>
      <c r="T31" s="87">
        <v>0</v>
      </c>
      <c r="U31" s="87">
        <v>0</v>
      </c>
      <c r="V31" s="87">
        <v>0</v>
      </c>
      <c r="W31" s="87">
        <v>0</v>
      </c>
      <c r="X31" s="87">
        <v>0</v>
      </c>
      <c r="Y31" s="87">
        <v>0</v>
      </c>
      <c r="Z31" s="130" t="s">
        <v>16</v>
      </c>
      <c r="AA31" s="130" t="s">
        <v>16</v>
      </c>
      <c r="AB31" s="130" t="s">
        <v>16</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row>
    <row r="32" spans="1:48">
      <c r="A32" s="106" t="s">
        <v>525</v>
      </c>
      <c r="B32" s="127">
        <v>-7948</v>
      </c>
      <c r="C32" s="129">
        <v>62</v>
      </c>
      <c r="D32" s="127">
        <v>-4295</v>
      </c>
      <c r="E32" s="127">
        <v>13293</v>
      </c>
      <c r="F32" s="129">
        <v>0</v>
      </c>
      <c r="G32" s="129">
        <v>0</v>
      </c>
      <c r="H32" s="129">
        <v>0</v>
      </c>
      <c r="I32" s="129">
        <v>0</v>
      </c>
      <c r="J32" s="88">
        <v>-11835</v>
      </c>
      <c r="K32" s="88">
        <v>-28306</v>
      </c>
      <c r="L32" s="88">
        <v>-49222</v>
      </c>
      <c r="M32" s="88">
        <v>-100393</v>
      </c>
      <c r="N32" s="88">
        <v>3331</v>
      </c>
      <c r="O32" s="88">
        <v>33513</v>
      </c>
      <c r="P32" s="88">
        <v>7029</v>
      </c>
      <c r="Q32" s="88">
        <v>-10476</v>
      </c>
      <c r="R32" s="88">
        <v>7607</v>
      </c>
      <c r="S32" s="88">
        <v>-30069</v>
      </c>
      <c r="T32" s="88">
        <v>-16014</v>
      </c>
      <c r="U32" s="88">
        <v>18269</v>
      </c>
      <c r="V32" s="88">
        <v>15514</v>
      </c>
      <c r="W32" s="88">
        <v>33114</v>
      </c>
      <c r="X32" s="88">
        <v>13426</v>
      </c>
      <c r="Y32" s="88">
        <v>23878</v>
      </c>
      <c r="Z32" s="88">
        <v>25149</v>
      </c>
      <c r="AA32" s="88">
        <v>23697</v>
      </c>
      <c r="AB32" s="88">
        <v>35092</v>
      </c>
      <c r="AC32" s="88">
        <v>43314</v>
      </c>
      <c r="AD32" s="88">
        <v>-4217</v>
      </c>
      <c r="AE32" s="88">
        <v>-4858</v>
      </c>
      <c r="AF32" s="88">
        <v>748</v>
      </c>
      <c r="AG32" s="88">
        <v>168</v>
      </c>
      <c r="AH32" s="88">
        <v>-13108</v>
      </c>
      <c r="AI32" s="88">
        <v>-76</v>
      </c>
      <c r="AJ32" s="88">
        <v>-1730</v>
      </c>
      <c r="AK32" s="88">
        <v>-9383</v>
      </c>
      <c r="AL32" s="88">
        <v>-2771</v>
      </c>
      <c r="AM32" s="88">
        <v>-592</v>
      </c>
      <c r="AN32" s="88">
        <v>1771</v>
      </c>
      <c r="AO32" s="88">
        <v>16771</v>
      </c>
      <c r="AP32" s="88">
        <v>-90190</v>
      </c>
      <c r="AQ32" s="88">
        <v>-41555</v>
      </c>
      <c r="AR32" s="88">
        <v>10035</v>
      </c>
      <c r="AS32" s="186"/>
      <c r="AT32" s="186"/>
      <c r="AU32" s="186"/>
      <c r="AV32" s="186"/>
    </row>
    <row r="33" spans="1:48" ht="25.5">
      <c r="A33" s="387" t="s">
        <v>526</v>
      </c>
      <c r="B33" s="127" t="s">
        <v>55</v>
      </c>
      <c r="C33" s="127" t="s">
        <v>55</v>
      </c>
      <c r="D33" s="127" t="s">
        <v>55</v>
      </c>
      <c r="E33" s="127" t="s">
        <v>55</v>
      </c>
      <c r="F33" s="127" t="s">
        <v>55</v>
      </c>
      <c r="G33" s="127" t="s">
        <v>55</v>
      </c>
      <c r="H33" s="127" t="s">
        <v>55</v>
      </c>
      <c r="I33" s="88">
        <v>37149</v>
      </c>
      <c r="J33" s="88">
        <v>2346</v>
      </c>
      <c r="K33" s="88">
        <v>-9382</v>
      </c>
      <c r="L33" s="88">
        <v>7002</v>
      </c>
      <c r="M33" s="88">
        <v>-221040</v>
      </c>
      <c r="N33" s="88">
        <v>7399</v>
      </c>
      <c r="O33" s="88">
        <v>-2008</v>
      </c>
      <c r="P33" s="88">
        <v>8655</v>
      </c>
      <c r="Q33" s="88">
        <v>7801</v>
      </c>
      <c r="R33" s="88">
        <v>9568</v>
      </c>
      <c r="S33" s="88">
        <v>-2925</v>
      </c>
      <c r="T33" s="88">
        <v>10289</v>
      </c>
      <c r="U33" s="88">
        <v>-355526</v>
      </c>
      <c r="V33" s="88">
        <v>2615</v>
      </c>
      <c r="W33" s="88">
        <v>-1014</v>
      </c>
      <c r="X33" s="88">
        <v>6657</v>
      </c>
      <c r="Y33" s="88">
        <v>56265</v>
      </c>
      <c r="Z33" s="88">
        <v>-2512</v>
      </c>
      <c r="AA33" s="88">
        <v>1083</v>
      </c>
      <c r="AB33" s="88">
        <v>1164</v>
      </c>
      <c r="AC33" s="88">
        <v>204862</v>
      </c>
      <c r="AD33" s="88">
        <v>2130</v>
      </c>
      <c r="AE33" s="88">
        <v>3500</v>
      </c>
      <c r="AF33" s="88">
        <v>4037</v>
      </c>
      <c r="AG33" s="88">
        <v>9986</v>
      </c>
      <c r="AH33" s="88">
        <v>-1206</v>
      </c>
      <c r="AI33" s="88">
        <v>7445</v>
      </c>
      <c r="AJ33" s="88">
        <v>456</v>
      </c>
      <c r="AK33" s="88">
        <v>-21525</v>
      </c>
      <c r="AL33" s="88">
        <v>2648</v>
      </c>
      <c r="AM33" s="88">
        <f>'Hist. dane półr. - H figures'!T33-'Hist. dane kwart. - Q figures'!AL33</f>
        <v>5073</v>
      </c>
      <c r="AN33" s="88">
        <v>204</v>
      </c>
      <c r="AO33" s="88">
        <v>-149017</v>
      </c>
      <c r="AP33" s="88">
        <v>4526</v>
      </c>
      <c r="AQ33" s="88">
        <v>-104173</v>
      </c>
      <c r="AR33" s="88">
        <v>-501</v>
      </c>
      <c r="AS33" s="186"/>
      <c r="AT33" s="186"/>
      <c r="AU33" s="186"/>
      <c r="AV33" s="186"/>
    </row>
    <row r="34" spans="1:48" ht="25.5">
      <c r="A34" s="387" t="s">
        <v>301</v>
      </c>
      <c r="B34" s="128">
        <v>0</v>
      </c>
      <c r="C34" s="128">
        <v>0</v>
      </c>
      <c r="D34" s="127">
        <v>-213</v>
      </c>
      <c r="E34" s="127">
        <v>-58</v>
      </c>
      <c r="F34" s="127">
        <v>121</v>
      </c>
      <c r="G34" s="127">
        <v>30</v>
      </c>
      <c r="H34" s="127">
        <v>618</v>
      </c>
      <c r="I34" s="88">
        <v>-411</v>
      </c>
      <c r="J34" s="88">
        <v>-147</v>
      </c>
      <c r="K34" s="88">
        <v>-104</v>
      </c>
      <c r="L34" s="88">
        <v>-186</v>
      </c>
      <c r="M34" s="88">
        <v>-20</v>
      </c>
      <c r="N34" s="88">
        <v>-72</v>
      </c>
      <c r="O34" s="88">
        <v>431</v>
      </c>
      <c r="P34" s="88">
        <v>-278</v>
      </c>
      <c r="Q34" s="88">
        <v>-1342</v>
      </c>
      <c r="R34" s="88">
        <v>78</v>
      </c>
      <c r="S34" s="88">
        <v>-37</v>
      </c>
      <c r="T34" s="88">
        <v>18</v>
      </c>
      <c r="U34" s="88">
        <v>186</v>
      </c>
      <c r="V34" s="88">
        <v>-508</v>
      </c>
      <c r="W34" s="88">
        <v>536</v>
      </c>
      <c r="X34" s="88">
        <v>259</v>
      </c>
      <c r="Y34" s="88">
        <v>308</v>
      </c>
      <c r="Z34" s="88">
        <v>-4</v>
      </c>
      <c r="AA34" s="88">
        <v>9926</v>
      </c>
      <c r="AB34" s="88">
        <v>-7379</v>
      </c>
      <c r="AC34" s="88">
        <v>7448</v>
      </c>
      <c r="AD34" s="88">
        <v>-13865</v>
      </c>
      <c r="AE34" s="88">
        <v>1190</v>
      </c>
      <c r="AF34" s="88">
        <v>14820</v>
      </c>
      <c r="AG34" s="88">
        <v>-4570</v>
      </c>
      <c r="AH34" s="88">
        <v>4538</v>
      </c>
      <c r="AI34" s="88">
        <v>4333</v>
      </c>
      <c r="AJ34" s="88">
        <v>-3216</v>
      </c>
      <c r="AK34" s="88">
        <v>1585</v>
      </c>
      <c r="AL34" s="88">
        <v>-1151</v>
      </c>
      <c r="AM34" s="88">
        <v>936</v>
      </c>
      <c r="AN34" s="88">
        <v>3448</v>
      </c>
      <c r="AO34" s="88">
        <v>-2728</v>
      </c>
      <c r="AP34" s="88">
        <v>-2024</v>
      </c>
      <c r="AQ34" s="88">
        <v>210</v>
      </c>
      <c r="AR34" s="88">
        <v>286</v>
      </c>
      <c r="AS34" s="186"/>
      <c r="AT34" s="186"/>
      <c r="AU34" s="186"/>
      <c r="AV34" s="186"/>
    </row>
    <row r="35" spans="1:48" ht="25.5">
      <c r="A35" s="388" t="s">
        <v>303</v>
      </c>
      <c r="B35" s="87">
        <v>0</v>
      </c>
      <c r="C35" s="87">
        <v>0</v>
      </c>
      <c r="D35" s="87">
        <v>0</v>
      </c>
      <c r="E35" s="87">
        <v>0</v>
      </c>
      <c r="F35" s="87">
        <v>0</v>
      </c>
      <c r="G35" s="87">
        <v>0</v>
      </c>
      <c r="H35" s="87">
        <v>0</v>
      </c>
      <c r="I35" s="87">
        <v>0</v>
      </c>
      <c r="J35" s="87">
        <v>0</v>
      </c>
      <c r="K35" s="87">
        <v>0</v>
      </c>
      <c r="L35" s="87">
        <v>0</v>
      </c>
      <c r="M35" s="87">
        <v>0</v>
      </c>
      <c r="N35" s="87">
        <v>0</v>
      </c>
      <c r="O35" s="87">
        <v>0</v>
      </c>
      <c r="P35" s="87">
        <v>0</v>
      </c>
      <c r="Q35" s="87">
        <v>0</v>
      </c>
      <c r="R35" s="87">
        <v>0</v>
      </c>
      <c r="S35" s="87">
        <v>0</v>
      </c>
      <c r="T35" s="87">
        <v>0</v>
      </c>
      <c r="U35" s="87">
        <v>0</v>
      </c>
      <c r="V35" s="87">
        <v>0</v>
      </c>
      <c r="W35" s="87">
        <v>0</v>
      </c>
      <c r="X35" s="87">
        <v>0</v>
      </c>
      <c r="Y35" s="88">
        <v>-387</v>
      </c>
      <c r="Z35" s="114">
        <v>28</v>
      </c>
      <c r="AA35" s="88">
        <v>13</v>
      </c>
      <c r="AB35" s="88">
        <v>34</v>
      </c>
      <c r="AC35" s="88">
        <v>-1115</v>
      </c>
      <c r="AD35" s="88">
        <v>-10</v>
      </c>
      <c r="AE35" s="88">
        <v>3</v>
      </c>
      <c r="AF35" s="88">
        <v>53</v>
      </c>
      <c r="AG35" s="88">
        <v>-565</v>
      </c>
      <c r="AH35" s="88">
        <v>160</v>
      </c>
      <c r="AI35" s="88">
        <v>178</v>
      </c>
      <c r="AJ35" s="88">
        <v>42</v>
      </c>
      <c r="AK35" s="88">
        <v>-451</v>
      </c>
      <c r="AL35" s="88">
        <v>122</v>
      </c>
      <c r="AM35" s="88">
        <v>156</v>
      </c>
      <c r="AN35" s="88">
        <v>-50</v>
      </c>
      <c r="AO35" s="88">
        <v>-1215</v>
      </c>
      <c r="AP35" s="88">
        <v>162</v>
      </c>
      <c r="AQ35" s="88">
        <v>198</v>
      </c>
      <c r="AR35" s="88">
        <v>-5</v>
      </c>
      <c r="AS35" s="186"/>
      <c r="AT35" s="186"/>
      <c r="AU35" s="186"/>
      <c r="AV35" s="186"/>
    </row>
    <row r="36" spans="1:48" ht="25.5">
      <c r="A36" s="387" t="s">
        <v>527</v>
      </c>
      <c r="B36" s="127">
        <v>1510</v>
      </c>
      <c r="C36" s="127">
        <v>-12</v>
      </c>
      <c r="D36" s="127">
        <v>816</v>
      </c>
      <c r="E36" s="127">
        <v>-2525</v>
      </c>
      <c r="F36" s="128">
        <v>0</v>
      </c>
      <c r="G36" s="128">
        <v>0</v>
      </c>
      <c r="H36" s="128">
        <v>0</v>
      </c>
      <c r="I36" s="88">
        <v>-7058</v>
      </c>
      <c r="J36" s="88">
        <v>1803</v>
      </c>
      <c r="K36" s="88">
        <v>4996</v>
      </c>
      <c r="L36" s="88">
        <v>10186</v>
      </c>
      <c r="M36" s="88">
        <v>60708</v>
      </c>
      <c r="N36" s="88">
        <v>-2039</v>
      </c>
      <c r="O36" s="88">
        <v>-5984</v>
      </c>
      <c r="P36" s="88">
        <v>-2983</v>
      </c>
      <c r="Q36" s="88">
        <v>511</v>
      </c>
      <c r="R36" s="88">
        <v>-3261</v>
      </c>
      <c r="S36" s="88">
        <v>6269</v>
      </c>
      <c r="T36" s="88">
        <v>1087</v>
      </c>
      <c r="U36" s="88">
        <v>64077</v>
      </c>
      <c r="V36" s="88">
        <v>-3443</v>
      </c>
      <c r="W36" s="88">
        <v>-6103</v>
      </c>
      <c r="X36" s="88">
        <v>-3812</v>
      </c>
      <c r="Y36" s="88">
        <v>-15229</v>
      </c>
      <c r="Z36" s="88">
        <v>-4300</v>
      </c>
      <c r="AA36" s="88">
        <v>-4711</v>
      </c>
      <c r="AB36" s="88">
        <v>-6887</v>
      </c>
      <c r="AC36" s="88">
        <v>-47154</v>
      </c>
      <c r="AD36" s="88">
        <v>397</v>
      </c>
      <c r="AE36" s="88">
        <v>257</v>
      </c>
      <c r="AF36" s="88">
        <v>-907</v>
      </c>
      <c r="AG36" s="88">
        <v>-1931</v>
      </c>
      <c r="AH36" s="88">
        <v>2721</v>
      </c>
      <c r="AI36" s="88">
        <v>-1400</v>
      </c>
      <c r="AJ36" s="88">
        <v>242</v>
      </c>
      <c r="AK36" s="88">
        <v>5873</v>
      </c>
      <c r="AL36" s="88">
        <v>23</v>
      </c>
      <c r="AM36" s="88">
        <f>'Hist. dane półr. - H figures'!T36-'Hist. dane kwart. - Q figures'!AL36</f>
        <v>-849</v>
      </c>
      <c r="AN36" s="88">
        <v>-378</v>
      </c>
      <c r="AO36" s="88">
        <v>25121</v>
      </c>
      <c r="AP36" s="88">
        <v>16279</v>
      </c>
      <c r="AQ36" s="88">
        <v>27685</v>
      </c>
      <c r="AR36" s="88">
        <v>-1811</v>
      </c>
      <c r="AS36" s="186"/>
      <c r="AT36" s="186"/>
      <c r="AU36" s="186"/>
      <c r="AV36" s="186"/>
    </row>
    <row r="37" spans="1:48">
      <c r="A37" s="387" t="s">
        <v>1023</v>
      </c>
      <c r="B37" s="127"/>
      <c r="C37" s="127"/>
      <c r="D37" s="127"/>
      <c r="E37" s="127"/>
      <c r="F37" s="128"/>
      <c r="G37" s="128"/>
      <c r="H37" s="12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v>113</v>
      </c>
      <c r="AM37" s="88">
        <f>'Hist. dane półr. - H figures'!T37-AL37</f>
        <v>357</v>
      </c>
      <c r="AN37" s="88">
        <v>155</v>
      </c>
      <c r="AO37" s="88"/>
      <c r="AP37" s="88">
        <v>315</v>
      </c>
      <c r="AQ37" s="88">
        <v>-2188</v>
      </c>
      <c r="AR37" s="88">
        <v>609</v>
      </c>
      <c r="AS37" s="186"/>
      <c r="AT37" s="186"/>
      <c r="AU37" s="186"/>
      <c r="AV37" s="186"/>
    </row>
    <row r="38" spans="1:48" ht="25.5">
      <c r="A38" s="365" t="s">
        <v>528</v>
      </c>
      <c r="B38" s="127">
        <v>-6438</v>
      </c>
      <c r="C38" s="127">
        <v>50</v>
      </c>
      <c r="D38" s="127">
        <v>-3692</v>
      </c>
      <c r="E38" s="127">
        <v>10710</v>
      </c>
      <c r="F38" s="127">
        <v>121</v>
      </c>
      <c r="G38" s="127">
        <v>30</v>
      </c>
      <c r="H38" s="127">
        <v>618</v>
      </c>
      <c r="I38" s="88">
        <v>29680</v>
      </c>
      <c r="J38" s="88">
        <v>-7833</v>
      </c>
      <c r="K38" s="88">
        <v>-21403</v>
      </c>
      <c r="L38" s="88">
        <v>-43613</v>
      </c>
      <c r="M38" s="88">
        <v>-260745</v>
      </c>
      <c r="N38" s="88">
        <v>8619</v>
      </c>
      <c r="O38" s="88">
        <v>25952</v>
      </c>
      <c r="P38" s="88">
        <v>12423</v>
      </c>
      <c r="Q38" s="88">
        <v>-3506</v>
      </c>
      <c r="R38" s="88">
        <v>13992</v>
      </c>
      <c r="S38" s="88">
        <v>-26762</v>
      </c>
      <c r="T38" s="88">
        <v>-4620</v>
      </c>
      <c r="U38" s="88">
        <v>-272994</v>
      </c>
      <c r="V38" s="88">
        <v>14178</v>
      </c>
      <c r="W38" s="88">
        <v>26533</v>
      </c>
      <c r="X38" s="88">
        <v>16530</v>
      </c>
      <c r="Y38" s="88">
        <v>64835</v>
      </c>
      <c r="Z38" s="88">
        <v>18361</v>
      </c>
      <c r="AA38" s="88">
        <v>30008</v>
      </c>
      <c r="AB38" s="88">
        <v>22024</v>
      </c>
      <c r="AC38" s="88">
        <v>207355</v>
      </c>
      <c r="AD38" s="88">
        <v>-15565</v>
      </c>
      <c r="AE38" s="88">
        <v>92</v>
      </c>
      <c r="AF38" s="88">
        <v>18751</v>
      </c>
      <c r="AG38" s="88">
        <v>3088</v>
      </c>
      <c r="AH38" s="88">
        <v>-6895</v>
      </c>
      <c r="AI38" s="88">
        <v>10480</v>
      </c>
      <c r="AJ38" s="88">
        <v>-4206</v>
      </c>
      <c r="AK38" s="88">
        <v>-23901</v>
      </c>
      <c r="AL38" s="88">
        <v>-1016</v>
      </c>
      <c r="AM38" s="88">
        <f>'Hist. dane półr. - H figures'!T38-AL38</f>
        <v>5081</v>
      </c>
      <c r="AN38" s="88">
        <v>5150</v>
      </c>
      <c r="AO38" s="88">
        <v>-111068</v>
      </c>
      <c r="AP38" s="88">
        <v>-70932</v>
      </c>
      <c r="AQ38" s="88">
        <v>-119823</v>
      </c>
      <c r="AR38" s="88">
        <v>8613</v>
      </c>
      <c r="AS38" s="186"/>
      <c r="AT38" s="186"/>
      <c r="AU38" s="186"/>
      <c r="AV38" s="186"/>
    </row>
    <row r="39" spans="1:48">
      <c r="A39" s="96" t="s">
        <v>959</v>
      </c>
      <c r="B39" s="127">
        <v>353149</v>
      </c>
      <c r="C39" s="127">
        <v>213424</v>
      </c>
      <c r="D39" s="127">
        <v>248411</v>
      </c>
      <c r="E39" s="127">
        <v>177029</v>
      </c>
      <c r="F39" s="127">
        <v>388092</v>
      </c>
      <c r="G39" s="127">
        <v>340006</v>
      </c>
      <c r="H39" s="127">
        <v>293027</v>
      </c>
      <c r="I39" s="88">
        <v>276258</v>
      </c>
      <c r="J39" s="88">
        <v>386864</v>
      </c>
      <c r="K39" s="88">
        <v>474121</v>
      </c>
      <c r="L39" s="88">
        <v>399235</v>
      </c>
      <c r="M39" s="88">
        <v>-43015</v>
      </c>
      <c r="N39" s="88">
        <v>589417</v>
      </c>
      <c r="O39" s="88">
        <v>337036</v>
      </c>
      <c r="P39" s="88">
        <v>384728</v>
      </c>
      <c r="Q39" s="88">
        <v>82253</v>
      </c>
      <c r="R39" s="88">
        <v>412678</v>
      </c>
      <c r="S39" s="88">
        <v>308474</v>
      </c>
      <c r="T39" s="88">
        <v>314516</v>
      </c>
      <c r="U39" s="88">
        <v>-140492</v>
      </c>
      <c r="V39" s="88">
        <v>516908</v>
      </c>
      <c r="W39" s="88">
        <v>244190</v>
      </c>
      <c r="X39" s="88">
        <v>375298</v>
      </c>
      <c r="Y39" s="88">
        <v>-2818535</v>
      </c>
      <c r="Z39" s="88">
        <v>342167</v>
      </c>
      <c r="AA39" s="88">
        <v>-289081</v>
      </c>
      <c r="AB39" s="88">
        <v>293635</v>
      </c>
      <c r="AC39" s="88">
        <v>301164</v>
      </c>
      <c r="AD39" s="88">
        <v>624970</v>
      </c>
      <c r="AE39" s="88">
        <v>365034</v>
      </c>
      <c r="AF39" s="88">
        <v>207504</v>
      </c>
      <c r="AG39" s="88">
        <v>191804</v>
      </c>
      <c r="AH39" s="88">
        <v>629774</v>
      </c>
      <c r="AI39" s="88">
        <v>-57753</v>
      </c>
      <c r="AJ39" s="88">
        <v>282238</v>
      </c>
      <c r="AK39" s="88">
        <v>-671736</v>
      </c>
      <c r="AL39" s="88">
        <v>534746</v>
      </c>
      <c r="AM39" s="88">
        <f>'Hist. dane półr. - H figures'!T39-AL39</f>
        <v>141705</v>
      </c>
      <c r="AN39" s="88">
        <v>307179</v>
      </c>
      <c r="AO39" s="88">
        <v>-977242</v>
      </c>
      <c r="AP39" s="88">
        <v>90543</v>
      </c>
      <c r="AQ39" s="88">
        <v>-598380</v>
      </c>
      <c r="AR39" s="88">
        <v>385495</v>
      </c>
      <c r="AS39" s="186"/>
      <c r="AT39" s="186"/>
      <c r="AU39" s="186"/>
      <c r="AV39" s="186"/>
    </row>
    <row r="40" spans="1:48">
      <c r="A40" s="96" t="s">
        <v>530</v>
      </c>
      <c r="B40" s="127"/>
      <c r="C40" s="127"/>
      <c r="D40" s="127"/>
      <c r="E40" s="127"/>
      <c r="F40" s="127"/>
      <c r="G40" s="127"/>
      <c r="H40" s="127"/>
      <c r="I40" s="88"/>
      <c r="J40" s="88"/>
      <c r="K40" s="88"/>
      <c r="L40" s="88"/>
      <c r="M40" s="88"/>
      <c r="N40" s="88"/>
      <c r="O40" s="88"/>
      <c r="P40" s="88"/>
      <c r="Q40" s="88"/>
      <c r="R40" s="88"/>
      <c r="S40" s="88"/>
      <c r="T40" s="88"/>
      <c r="U40" s="87"/>
      <c r="V40" s="87"/>
      <c r="W40" s="87"/>
      <c r="X40" s="87"/>
      <c r="Y40" s="87"/>
      <c r="Z40" s="87"/>
      <c r="AA40" s="87"/>
      <c r="AC40" s="88"/>
      <c r="AD40" s="88"/>
      <c r="AE40" s="88"/>
      <c r="AF40" s="88"/>
      <c r="AG40" s="88"/>
      <c r="AH40" s="88"/>
      <c r="AI40" s="88"/>
      <c r="AJ40" s="88"/>
      <c r="AK40" s="88"/>
      <c r="AL40" s="88"/>
      <c r="AM40" s="88"/>
      <c r="AO40" s="88"/>
      <c r="AP40" s="88"/>
      <c r="AQ40" s="88"/>
      <c r="AR40" s="88"/>
    </row>
    <row r="41" spans="1:48">
      <c r="A41" s="106" t="s">
        <v>531</v>
      </c>
      <c r="B41" s="127">
        <v>291813</v>
      </c>
      <c r="C41" s="127">
        <v>189954</v>
      </c>
      <c r="D41" s="127">
        <v>219831</v>
      </c>
      <c r="E41" s="127">
        <v>157058</v>
      </c>
      <c r="F41" s="127">
        <v>382471</v>
      </c>
      <c r="G41" s="127">
        <v>321562</v>
      </c>
      <c r="H41" s="127">
        <v>290471</v>
      </c>
      <c r="I41" s="88">
        <v>250612</v>
      </c>
      <c r="J41" s="88">
        <v>381164</v>
      </c>
      <c r="K41" s="88">
        <v>475837</v>
      </c>
      <c r="L41" s="88">
        <v>412197</v>
      </c>
      <c r="M41" s="88">
        <v>207194</v>
      </c>
      <c r="N41" s="88">
        <v>559158</v>
      </c>
      <c r="O41" s="88">
        <v>290074</v>
      </c>
      <c r="P41" s="88">
        <v>367062</v>
      </c>
      <c r="Q41" s="88">
        <v>95475</v>
      </c>
      <c r="R41" s="88">
        <v>395930</v>
      </c>
      <c r="S41" s="88">
        <v>334360</v>
      </c>
      <c r="T41" s="88">
        <v>318411</v>
      </c>
      <c r="U41" s="88">
        <v>132192</v>
      </c>
      <c r="V41" s="88">
        <v>502043</v>
      </c>
      <c r="W41" s="88">
        <v>216481</v>
      </c>
      <c r="X41" s="88">
        <v>358117</v>
      </c>
      <c r="Y41" s="88">
        <v>-2883958</v>
      </c>
      <c r="Z41" s="88">
        <v>323245</v>
      </c>
      <c r="AA41" s="88">
        <v>-319810</v>
      </c>
      <c r="AB41" s="88">
        <v>271044</v>
      </c>
      <c r="AC41" s="88">
        <v>92989</v>
      </c>
      <c r="AD41" s="88">
        <v>639830</v>
      </c>
      <c r="AE41" s="88">
        <v>364337</v>
      </c>
      <c r="AF41" s="88">
        <v>188030</v>
      </c>
      <c r="AG41" s="88">
        <v>188466</v>
      </c>
      <c r="AH41" s="88">
        <v>636153</v>
      </c>
      <c r="AI41" s="88">
        <v>-69124</v>
      </c>
      <c r="AJ41" s="88">
        <v>285830</v>
      </c>
      <c r="AK41" s="88">
        <v>-647979</v>
      </c>
      <c r="AL41" s="88">
        <v>535264</v>
      </c>
      <c r="AM41" s="88">
        <v>136279</v>
      </c>
      <c r="AN41" s="88">
        <v>302731</v>
      </c>
      <c r="AO41" s="88">
        <v>-865258</v>
      </c>
      <c r="AP41" s="88">
        <v>162066</v>
      </c>
      <c r="AQ41" s="88">
        <v>-478112</v>
      </c>
      <c r="AR41" s="88">
        <v>376643</v>
      </c>
      <c r="AS41" s="783"/>
      <c r="AT41" s="783"/>
      <c r="AU41" s="783"/>
      <c r="AV41" s="783"/>
    </row>
    <row r="42" spans="1:48">
      <c r="A42" s="106" t="s">
        <v>532</v>
      </c>
      <c r="B42" s="127">
        <v>67774</v>
      </c>
      <c r="C42" s="127">
        <v>23420</v>
      </c>
      <c r="D42" s="127">
        <v>32272</v>
      </c>
      <c r="E42" s="127">
        <v>9261</v>
      </c>
      <c r="F42" s="127">
        <v>5500</v>
      </c>
      <c r="G42" s="127">
        <v>18414</v>
      </c>
      <c r="H42" s="127">
        <v>1938</v>
      </c>
      <c r="I42" s="88">
        <v>-4034</v>
      </c>
      <c r="J42" s="88">
        <v>13533</v>
      </c>
      <c r="K42" s="88">
        <v>19687</v>
      </c>
      <c r="L42" s="88">
        <v>30651</v>
      </c>
      <c r="M42" s="88">
        <v>10536</v>
      </c>
      <c r="N42" s="88">
        <v>21640</v>
      </c>
      <c r="O42" s="88">
        <v>21010</v>
      </c>
      <c r="P42" s="88">
        <v>5243</v>
      </c>
      <c r="Q42" s="88">
        <v>-9716</v>
      </c>
      <c r="R42" s="88">
        <v>2756</v>
      </c>
      <c r="S42" s="88">
        <v>876</v>
      </c>
      <c r="T42" s="88">
        <v>725</v>
      </c>
      <c r="U42" s="88">
        <v>310</v>
      </c>
      <c r="V42" s="88">
        <v>687</v>
      </c>
      <c r="W42" s="88">
        <v>1176</v>
      </c>
      <c r="X42" s="88">
        <v>651</v>
      </c>
      <c r="Y42" s="88">
        <v>588</v>
      </c>
      <c r="Z42" s="88">
        <v>561</v>
      </c>
      <c r="AA42" s="88">
        <v>721</v>
      </c>
      <c r="AB42" s="88">
        <v>567</v>
      </c>
      <c r="AC42" s="88">
        <v>820</v>
      </c>
      <c r="AD42" s="88">
        <v>705</v>
      </c>
      <c r="AE42" s="88">
        <v>605</v>
      </c>
      <c r="AF42" s="88">
        <v>723</v>
      </c>
      <c r="AG42" s="88">
        <v>250</v>
      </c>
      <c r="AH42" s="88">
        <v>516</v>
      </c>
      <c r="AI42" s="88">
        <v>891</v>
      </c>
      <c r="AJ42" s="88">
        <v>614</v>
      </c>
      <c r="AK42" s="88">
        <v>144</v>
      </c>
      <c r="AL42" s="88">
        <v>498</v>
      </c>
      <c r="AM42" s="88">
        <v>345</v>
      </c>
      <c r="AN42" s="88">
        <v>-702</v>
      </c>
      <c r="AO42" s="88">
        <v>-916</v>
      </c>
      <c r="AP42" s="88">
        <v>-591</v>
      </c>
      <c r="AQ42" s="88">
        <v>-445</v>
      </c>
      <c r="AR42" s="88">
        <v>239</v>
      </c>
      <c r="AS42" s="783"/>
      <c r="AT42" s="783"/>
      <c r="AU42" s="783"/>
      <c r="AV42" s="783"/>
    </row>
    <row r="43" spans="1:48">
      <c r="A43" s="96" t="s">
        <v>308</v>
      </c>
      <c r="B43" s="127"/>
      <c r="C43" s="127"/>
      <c r="D43" s="127"/>
      <c r="E43" s="127"/>
      <c r="F43" s="127"/>
      <c r="G43" s="127"/>
      <c r="H43" s="127"/>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O43" s="88"/>
      <c r="AP43" s="88"/>
      <c r="AQ43" s="88"/>
      <c r="AR43" s="88"/>
      <c r="AS43" s="783"/>
      <c r="AT43" s="783"/>
      <c r="AU43" s="783"/>
      <c r="AV43" s="783"/>
    </row>
    <row r="44" spans="1:48">
      <c r="A44" s="106" t="s">
        <v>531</v>
      </c>
      <c r="B44" s="127">
        <v>286341</v>
      </c>
      <c r="C44" s="127">
        <v>189996</v>
      </c>
      <c r="D44" s="127">
        <v>216661</v>
      </c>
      <c r="E44" s="127">
        <v>166153</v>
      </c>
      <c r="F44" s="127">
        <v>382592</v>
      </c>
      <c r="G44" s="127">
        <v>321592</v>
      </c>
      <c r="H44" s="127">
        <v>291089</v>
      </c>
      <c r="I44" s="88">
        <v>278364</v>
      </c>
      <c r="J44" s="88">
        <v>373567</v>
      </c>
      <c r="K44" s="88">
        <v>454236</v>
      </c>
      <c r="L44" s="88">
        <v>368072</v>
      </c>
      <c r="M44" s="88">
        <v>-38258</v>
      </c>
      <c r="N44" s="88">
        <v>567108</v>
      </c>
      <c r="O44" s="88">
        <v>315216</v>
      </c>
      <c r="P44" s="88">
        <v>378666</v>
      </c>
      <c r="Q44" s="88">
        <v>91584</v>
      </c>
      <c r="R44" s="88">
        <v>409901</v>
      </c>
      <c r="S44" s="88">
        <v>307604</v>
      </c>
      <c r="T44" s="88">
        <v>313778</v>
      </c>
      <c r="U44" s="88">
        <v>-140404</v>
      </c>
      <c r="V44" s="88">
        <v>516213</v>
      </c>
      <c r="W44" s="88">
        <v>243020</v>
      </c>
      <c r="X44" s="88">
        <v>374636</v>
      </c>
      <c r="Y44" s="88">
        <v>-2819170</v>
      </c>
      <c r="Z44" s="88">
        <v>341606</v>
      </c>
      <c r="AA44" s="88">
        <v>-289802</v>
      </c>
      <c r="AB44" s="88">
        <v>293068</v>
      </c>
      <c r="AC44" s="88">
        <v>300072</v>
      </c>
      <c r="AD44" s="88">
        <v>624261</v>
      </c>
      <c r="AE44" s="88">
        <v>364427</v>
      </c>
      <c r="AF44" s="88">
        <v>206778</v>
      </c>
      <c r="AG44" s="88">
        <v>191530</v>
      </c>
      <c r="AH44" s="88">
        <v>629256</v>
      </c>
      <c r="AI44" s="88">
        <v>-58651</v>
      </c>
      <c r="AJ44" s="88">
        <v>281623</v>
      </c>
      <c r="AK44" s="88">
        <v>-671830</v>
      </c>
      <c r="AL44" s="88">
        <v>534240</v>
      </c>
      <c r="AM44" s="88">
        <v>141349</v>
      </c>
      <c r="AN44" s="88">
        <v>307869</v>
      </c>
      <c r="AO44" s="88">
        <v>-976064</v>
      </c>
      <c r="AP44" s="88">
        <v>91120</v>
      </c>
      <c r="AQ44" s="88">
        <v>-597776</v>
      </c>
      <c r="AR44" s="88">
        <v>385256</v>
      </c>
      <c r="AS44" s="783"/>
      <c r="AT44" s="783"/>
      <c r="AU44" s="783"/>
      <c r="AV44" s="783"/>
    </row>
    <row r="45" spans="1:48">
      <c r="A45" s="131" t="s">
        <v>532</v>
      </c>
      <c r="B45" s="123">
        <v>66808</v>
      </c>
      <c r="C45" s="123">
        <v>23428</v>
      </c>
      <c r="D45" s="123">
        <v>31750</v>
      </c>
      <c r="E45" s="123">
        <v>10876</v>
      </c>
      <c r="F45" s="123">
        <v>5500</v>
      </c>
      <c r="G45" s="123">
        <v>18414</v>
      </c>
      <c r="H45" s="123">
        <v>1938</v>
      </c>
      <c r="I45" s="123">
        <v>-2106</v>
      </c>
      <c r="J45" s="123">
        <v>13297</v>
      </c>
      <c r="K45" s="123">
        <v>19885</v>
      </c>
      <c r="L45" s="123">
        <v>31163</v>
      </c>
      <c r="M45" s="123">
        <v>-4757</v>
      </c>
      <c r="N45" s="123">
        <v>22309</v>
      </c>
      <c r="O45" s="123">
        <v>21820</v>
      </c>
      <c r="P45" s="123">
        <v>6062</v>
      </c>
      <c r="Q45" s="123">
        <v>-9331</v>
      </c>
      <c r="R45" s="123">
        <v>2777</v>
      </c>
      <c r="S45" s="123">
        <v>870</v>
      </c>
      <c r="T45" s="123">
        <v>738</v>
      </c>
      <c r="U45" s="88">
        <v>-88</v>
      </c>
      <c r="V45" s="88">
        <v>695</v>
      </c>
      <c r="W45" s="88">
        <v>1170</v>
      </c>
      <c r="X45" s="88">
        <v>662</v>
      </c>
      <c r="Y45" s="88">
        <v>635</v>
      </c>
      <c r="Z45" s="88">
        <v>561</v>
      </c>
      <c r="AA45" s="88">
        <v>721</v>
      </c>
      <c r="AB45" s="88">
        <v>567</v>
      </c>
      <c r="AC45" s="88">
        <v>1092</v>
      </c>
      <c r="AD45" s="88">
        <v>709</v>
      </c>
      <c r="AE45" s="88">
        <v>607</v>
      </c>
      <c r="AF45" s="88">
        <v>726</v>
      </c>
      <c r="AG45" s="88">
        <v>274</v>
      </c>
      <c r="AH45" s="88">
        <v>518</v>
      </c>
      <c r="AI45" s="88">
        <v>898</v>
      </c>
      <c r="AJ45" s="88">
        <v>615</v>
      </c>
      <c r="AK45" s="88">
        <v>94</v>
      </c>
      <c r="AL45" s="88">
        <v>506</v>
      </c>
      <c r="AM45" s="88">
        <v>356</v>
      </c>
      <c r="AN45" s="88">
        <v>-690</v>
      </c>
      <c r="AO45" s="88">
        <v>-1178</v>
      </c>
      <c r="AP45" s="88">
        <v>-577</v>
      </c>
      <c r="AQ45" s="88">
        <v>-604</v>
      </c>
      <c r="AR45" s="88">
        <v>239</v>
      </c>
      <c r="AS45" s="783"/>
      <c r="AT45" s="783"/>
      <c r="AU45" s="783"/>
      <c r="AV45" s="783"/>
    </row>
    <row r="46" spans="1:48">
      <c r="A46" s="94"/>
      <c r="B46" s="113"/>
      <c r="C46" s="113"/>
      <c r="D46" s="113"/>
      <c r="E46" s="113"/>
      <c r="F46" s="113"/>
      <c r="G46" s="113"/>
      <c r="H46" s="113"/>
      <c r="I46" s="113"/>
      <c r="J46" s="113"/>
      <c r="K46" s="132"/>
      <c r="L46" s="132"/>
      <c r="M46" s="113"/>
      <c r="N46" s="113"/>
      <c r="O46" s="132"/>
      <c r="P46" s="11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8">
      <c r="A47" s="125" t="s">
        <v>533</v>
      </c>
      <c r="B47" s="126"/>
      <c r="C47" s="126"/>
      <c r="D47" s="126"/>
      <c r="E47" s="126"/>
      <c r="F47" s="126"/>
      <c r="G47" s="126"/>
      <c r="H47" s="126"/>
      <c r="I47" s="126"/>
      <c r="J47" s="126"/>
      <c r="K47" s="88"/>
      <c r="L47" s="88"/>
      <c r="M47" s="126"/>
      <c r="N47" s="126"/>
      <c r="O47" s="88"/>
      <c r="P47" s="126"/>
      <c r="T47" s="115"/>
      <c r="U47" s="87"/>
      <c r="V47" s="87"/>
      <c r="W47" s="87"/>
      <c r="X47" s="87"/>
      <c r="Y47" s="87"/>
      <c r="Z47" s="87"/>
      <c r="AA47" s="87"/>
      <c r="AD47" s="88"/>
      <c r="AE47" s="88"/>
      <c r="AF47" s="88"/>
      <c r="AG47" s="88"/>
      <c r="AH47" s="88"/>
      <c r="AI47" s="88"/>
      <c r="AJ47" s="88"/>
      <c r="AK47" s="88"/>
      <c r="AL47" s="88"/>
      <c r="AO47" s="88"/>
      <c r="AP47" s="88"/>
      <c r="AQ47" s="88"/>
      <c r="AR47" s="88"/>
    </row>
    <row r="48" spans="1:48" ht="25.5">
      <c r="A48" s="389" t="s">
        <v>534</v>
      </c>
      <c r="B48" s="134">
        <v>0.19</v>
      </c>
      <c r="C48" s="134">
        <v>0.12</v>
      </c>
      <c r="D48" s="134">
        <v>0.14000000000000001</v>
      </c>
      <c r="E48" s="134">
        <v>0.09</v>
      </c>
      <c r="F48" s="134">
        <v>0.22</v>
      </c>
      <c r="G48" s="134">
        <v>0.18</v>
      </c>
      <c r="H48" s="134">
        <v>0.17</v>
      </c>
      <c r="I48" s="135">
        <v>0.14000000000000001</v>
      </c>
      <c r="J48" s="135">
        <v>0.22</v>
      </c>
      <c r="K48" s="135">
        <v>0.27</v>
      </c>
      <c r="L48" s="135">
        <v>0.23</v>
      </c>
      <c r="M48" s="135">
        <v>0.12</v>
      </c>
      <c r="N48" s="135">
        <v>0.32</v>
      </c>
      <c r="O48" s="135">
        <v>0.16</v>
      </c>
      <c r="P48" s="135">
        <v>0.21204497411158271</v>
      </c>
      <c r="Q48" s="135">
        <v>0.06</v>
      </c>
      <c r="R48" s="135">
        <v>0.23</v>
      </c>
      <c r="S48" s="135">
        <v>0.18999999999999997</v>
      </c>
      <c r="T48" s="135">
        <v>0.18168446555064682</v>
      </c>
      <c r="U48" s="136">
        <v>6.8315534449353205E-2</v>
      </c>
      <c r="V48" s="136">
        <v>0.28999999999999998</v>
      </c>
      <c r="W48" s="136">
        <v>0.12</v>
      </c>
      <c r="X48" s="136">
        <v>0.2</v>
      </c>
      <c r="Y48" s="136">
        <v>-1.64</v>
      </c>
      <c r="Z48" s="136">
        <v>0.18</v>
      </c>
      <c r="AA48" s="136">
        <v>-0.18</v>
      </c>
      <c r="AB48" s="136">
        <v>0.16</v>
      </c>
      <c r="AC48" s="136">
        <v>4.9676258631030618E-2</v>
      </c>
      <c r="AD48" s="136">
        <v>0.37</v>
      </c>
      <c r="AE48" s="136">
        <v>0.20297500626107889</v>
      </c>
      <c r="AF48" s="136">
        <v>0.10728941543316073</v>
      </c>
      <c r="AG48" s="136">
        <v>0.10753819586781921</v>
      </c>
      <c r="AH48" s="136">
        <v>0.36298720148939778</v>
      </c>
      <c r="AI48" s="136">
        <v>-3.9441969645278907E-2</v>
      </c>
      <c r="AJ48" s="136">
        <v>0.16309383403318789</v>
      </c>
      <c r="AK48" s="136">
        <v>-0.36973508548084899</v>
      </c>
      <c r="AL48" s="136">
        <v>0.30542020774565398</v>
      </c>
      <c r="AM48" s="136">
        <v>8.096947252146891E-2</v>
      </c>
      <c r="AN48" s="136">
        <v>0.16952846009200712</v>
      </c>
      <c r="AO48" s="136">
        <v>-0.49371390213724275</v>
      </c>
      <c r="AP48" s="136">
        <v>9.2474426429775131E-2</v>
      </c>
      <c r="AQ48" s="136">
        <v>-0.27280942930159718</v>
      </c>
      <c r="AR48" s="136">
        <v>0.21491148910807814</v>
      </c>
      <c r="AS48" s="784"/>
      <c r="AT48" s="784"/>
      <c r="AU48" s="785"/>
      <c r="AV48" s="784"/>
    </row>
    <row r="49" spans="1:45">
      <c r="B49" s="88"/>
      <c r="C49" s="88"/>
      <c r="D49" s="88"/>
      <c r="E49" s="88"/>
      <c r="F49" s="88"/>
      <c r="G49" s="88"/>
      <c r="H49" s="88"/>
      <c r="I49" s="88"/>
      <c r="J49" s="88"/>
      <c r="K49" s="88"/>
      <c r="L49" s="88"/>
      <c r="M49" s="88"/>
      <c r="N49" s="88"/>
      <c r="O49" s="88"/>
      <c r="P49" s="88"/>
      <c r="T49" s="115"/>
      <c r="AF49" s="88"/>
      <c r="AG49" s="88"/>
    </row>
    <row r="50" spans="1:45" s="588" customFormat="1">
      <c r="A50" s="590" t="s">
        <v>535</v>
      </c>
      <c r="B50" s="598"/>
      <c r="C50" s="598"/>
      <c r="D50" s="598"/>
      <c r="E50" s="598"/>
      <c r="F50" s="598"/>
      <c r="G50" s="598"/>
      <c r="H50" s="598"/>
      <c r="I50" s="598"/>
      <c r="J50" s="598"/>
      <c r="K50" s="598"/>
      <c r="L50" s="598"/>
      <c r="M50" s="598"/>
      <c r="N50" s="598"/>
      <c r="O50" s="598"/>
      <c r="P50" s="598"/>
      <c r="Q50" s="597"/>
      <c r="R50" s="597"/>
      <c r="S50" s="597"/>
      <c r="T50" s="599"/>
      <c r="U50" s="597"/>
      <c r="V50" s="597"/>
      <c r="W50" s="597"/>
      <c r="X50" s="597"/>
      <c r="Y50" s="597"/>
      <c r="Z50" s="597"/>
      <c r="AA50" s="597"/>
      <c r="AB50" s="597"/>
      <c r="AC50" s="597"/>
      <c r="AD50" s="597"/>
      <c r="AE50" s="597"/>
      <c r="AF50" s="597"/>
      <c r="AG50" s="597"/>
      <c r="AH50" s="597"/>
      <c r="AI50" s="597"/>
      <c r="AJ50" s="597"/>
      <c r="AK50" s="597"/>
      <c r="AL50" s="597"/>
      <c r="AM50" s="597"/>
      <c r="AN50" s="597"/>
      <c r="AO50" s="597"/>
    </row>
    <row r="51" spans="1:45" ht="74.25" customHeight="1">
      <c r="A51" s="584" t="s">
        <v>477</v>
      </c>
      <c r="B51" s="85" t="s">
        <v>536</v>
      </c>
      <c r="C51" s="85" t="s">
        <v>537</v>
      </c>
      <c r="D51" s="85" t="s">
        <v>538</v>
      </c>
      <c r="E51" s="85" t="s">
        <v>539</v>
      </c>
      <c r="F51" s="85" t="s">
        <v>540</v>
      </c>
      <c r="G51" s="85" t="s">
        <v>541</v>
      </c>
      <c r="H51" s="85" t="s">
        <v>542</v>
      </c>
      <c r="I51" s="112" t="s">
        <v>543</v>
      </c>
      <c r="J51" s="85" t="s">
        <v>544</v>
      </c>
      <c r="K51" s="85" t="s">
        <v>545</v>
      </c>
      <c r="L51" s="85" t="s">
        <v>546</v>
      </c>
      <c r="M51" s="112" t="s">
        <v>547</v>
      </c>
      <c r="N51" s="85" t="s">
        <v>548</v>
      </c>
      <c r="O51" s="85" t="s">
        <v>549</v>
      </c>
      <c r="P51" s="85" t="s">
        <v>550</v>
      </c>
      <c r="Q51" s="112" t="s">
        <v>551</v>
      </c>
      <c r="R51" s="85" t="s">
        <v>552</v>
      </c>
      <c r="S51" s="85" t="s">
        <v>553</v>
      </c>
      <c r="T51" s="138" t="s">
        <v>554</v>
      </c>
      <c r="U51" s="85" t="s">
        <v>555</v>
      </c>
      <c r="V51" s="85" t="s">
        <v>556</v>
      </c>
      <c r="W51" s="85" t="s">
        <v>557</v>
      </c>
      <c r="X51" s="85" t="s">
        <v>558</v>
      </c>
      <c r="Y51" s="85" t="s">
        <v>559</v>
      </c>
      <c r="Z51" s="85" t="s">
        <v>560</v>
      </c>
      <c r="AA51" s="85" t="s">
        <v>561</v>
      </c>
      <c r="AB51" s="85" t="s">
        <v>562</v>
      </c>
      <c r="AC51" s="85" t="s">
        <v>563</v>
      </c>
      <c r="AD51" s="85" t="s">
        <v>564</v>
      </c>
      <c r="AE51" s="85" t="s">
        <v>565</v>
      </c>
      <c r="AF51" s="85" t="s">
        <v>566</v>
      </c>
      <c r="AG51" s="85" t="s">
        <v>567</v>
      </c>
      <c r="AH51" s="85" t="s">
        <v>568</v>
      </c>
      <c r="AI51" s="85" t="s">
        <v>805</v>
      </c>
      <c r="AJ51" s="85" t="s">
        <v>869</v>
      </c>
      <c r="AK51" s="85" t="s">
        <v>909</v>
      </c>
      <c r="AL51" s="85" t="s">
        <v>908</v>
      </c>
      <c r="AM51" s="85" t="s">
        <v>919</v>
      </c>
      <c r="AN51" s="85" t="s">
        <v>965</v>
      </c>
      <c r="AO51" s="85" t="s">
        <v>964</v>
      </c>
      <c r="AP51" s="85" t="s">
        <v>1008</v>
      </c>
      <c r="AQ51" s="85" t="s">
        <v>1031</v>
      </c>
      <c r="AR51" s="85" t="s">
        <v>1077</v>
      </c>
    </row>
    <row r="52" spans="1:45">
      <c r="A52" s="94" t="s">
        <v>310</v>
      </c>
      <c r="B52" s="88"/>
      <c r="C52" s="88"/>
      <c r="D52" s="88"/>
      <c r="E52" s="88"/>
      <c r="F52" s="88"/>
      <c r="G52" s="88"/>
      <c r="H52" s="88"/>
      <c r="I52" s="88"/>
      <c r="J52" s="88"/>
      <c r="K52" s="88"/>
      <c r="L52" s="88"/>
      <c r="M52" s="88"/>
      <c r="N52" s="88"/>
      <c r="O52" s="88"/>
      <c r="P52" s="88"/>
      <c r="T52" s="115"/>
      <c r="AQ52" s="787"/>
      <c r="AR52" s="787"/>
    </row>
    <row r="53" spans="1:45">
      <c r="A53" s="94" t="s">
        <v>311</v>
      </c>
      <c r="B53" s="88"/>
      <c r="C53" s="88"/>
      <c r="D53" s="88"/>
      <c r="E53" s="88"/>
      <c r="F53" s="88"/>
      <c r="G53" s="88"/>
      <c r="H53" s="88"/>
      <c r="I53" s="88"/>
      <c r="J53" s="88"/>
      <c r="K53" s="88"/>
      <c r="L53" s="88"/>
      <c r="M53" s="88"/>
      <c r="N53" s="88"/>
      <c r="O53" s="88"/>
      <c r="P53" s="88"/>
      <c r="T53" s="115"/>
      <c r="AN53" s="115"/>
      <c r="AQ53" s="787"/>
      <c r="AR53" s="787"/>
    </row>
    <row r="54" spans="1:45">
      <c r="A54" s="94" t="s">
        <v>312</v>
      </c>
      <c r="B54" s="88">
        <v>17108018</v>
      </c>
      <c r="C54" s="88">
        <v>17123302</v>
      </c>
      <c r="D54" s="88">
        <v>17113632</v>
      </c>
      <c r="E54" s="88">
        <v>17524936</v>
      </c>
      <c r="F54" s="88">
        <v>17402446</v>
      </c>
      <c r="G54" s="88">
        <v>17600406</v>
      </c>
      <c r="H54" s="88">
        <v>18040324</v>
      </c>
      <c r="I54" s="88">
        <v>21636317</v>
      </c>
      <c r="J54" s="88">
        <v>22013708</v>
      </c>
      <c r="K54" s="88">
        <v>22298453</v>
      </c>
      <c r="L54" s="88">
        <v>22639534</v>
      </c>
      <c r="M54" s="88">
        <v>23300643</v>
      </c>
      <c r="N54" s="88">
        <v>24223173</v>
      </c>
      <c r="O54" s="88">
        <v>23575461</v>
      </c>
      <c r="P54" s="88">
        <v>24147608</v>
      </c>
      <c r="Q54" s="88">
        <v>25127639</v>
      </c>
      <c r="R54" s="88">
        <v>25237787</v>
      </c>
      <c r="S54" s="88">
        <v>25446259</v>
      </c>
      <c r="T54" s="115">
        <v>25740388</v>
      </c>
      <c r="U54" s="115">
        <v>24850942</v>
      </c>
      <c r="V54" s="115">
        <v>25198531</v>
      </c>
      <c r="W54" s="115">
        <v>25738123</v>
      </c>
      <c r="X54" s="115">
        <v>26239783</v>
      </c>
      <c r="Y54" s="115">
        <v>24882817</v>
      </c>
      <c r="Z54" s="115">
        <v>25330290</v>
      </c>
      <c r="AA54" s="115">
        <v>25066173</v>
      </c>
      <c r="AB54" s="115">
        <v>25637117</v>
      </c>
      <c r="AC54" s="115">
        <v>26355189</v>
      </c>
      <c r="AD54" s="115">
        <v>26577498</v>
      </c>
      <c r="AE54" s="115">
        <v>26988492</v>
      </c>
      <c r="AF54" s="115">
        <v>27287025</v>
      </c>
      <c r="AG54" s="115">
        <v>28079886</v>
      </c>
      <c r="AH54" s="115">
        <v>28233340</v>
      </c>
      <c r="AI54" s="115">
        <v>28402897</v>
      </c>
      <c r="AJ54" s="115">
        <v>28820594</v>
      </c>
      <c r="AK54" s="115">
        <v>29406667</v>
      </c>
      <c r="AL54" s="115">
        <v>29676465</v>
      </c>
      <c r="AM54" s="115">
        <v>29887481</v>
      </c>
      <c r="AN54" s="115">
        <v>31377990</v>
      </c>
      <c r="AO54" s="115">
        <v>31099071</v>
      </c>
      <c r="AP54" s="115">
        <v>31587231</v>
      </c>
      <c r="AQ54" s="115">
        <v>29682972</v>
      </c>
      <c r="AR54" s="115">
        <v>30121906</v>
      </c>
    </row>
    <row r="55" spans="1:45">
      <c r="A55" s="94" t="s">
        <v>905</v>
      </c>
      <c r="B55" s="147">
        <v>0</v>
      </c>
      <c r="C55" s="147">
        <v>0</v>
      </c>
      <c r="D55" s="147">
        <v>0</v>
      </c>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0</v>
      </c>
      <c r="V55" s="147">
        <v>0</v>
      </c>
      <c r="W55" s="147">
        <v>0</v>
      </c>
      <c r="X55" s="147">
        <v>0</v>
      </c>
      <c r="Y55" s="147">
        <v>0</v>
      </c>
      <c r="Z55" s="147">
        <v>0</v>
      </c>
      <c r="AA55" s="147">
        <v>0</v>
      </c>
      <c r="AB55" s="147">
        <v>0</v>
      </c>
      <c r="AC55" s="147">
        <v>0</v>
      </c>
      <c r="AD55" s="147">
        <v>0</v>
      </c>
      <c r="AE55" s="147">
        <v>0</v>
      </c>
      <c r="AF55" s="147">
        <v>0</v>
      </c>
      <c r="AG55" s="147">
        <v>0</v>
      </c>
      <c r="AH55" s="147">
        <v>0</v>
      </c>
      <c r="AI55" s="147">
        <v>0</v>
      </c>
      <c r="AJ55" s="147">
        <v>0</v>
      </c>
      <c r="AK55" s="147">
        <v>0</v>
      </c>
      <c r="AL55" s="115">
        <v>1368218</v>
      </c>
      <c r="AM55" s="115">
        <v>1330056</v>
      </c>
      <c r="AN55" s="115">
        <v>1355202</v>
      </c>
      <c r="AO55" s="115">
        <v>1773498</v>
      </c>
      <c r="AP55" s="115">
        <v>1777355</v>
      </c>
      <c r="AQ55" s="115">
        <v>1633438</v>
      </c>
      <c r="AR55" s="115">
        <v>1631426</v>
      </c>
    </row>
    <row r="56" spans="1:45">
      <c r="A56" s="94" t="s">
        <v>313</v>
      </c>
      <c r="B56" s="813" t="s">
        <v>56</v>
      </c>
      <c r="C56" s="813" t="s">
        <v>57</v>
      </c>
      <c r="D56" s="813" t="s">
        <v>58</v>
      </c>
      <c r="E56" s="813" t="s">
        <v>59</v>
      </c>
      <c r="F56" s="813" t="s">
        <v>60</v>
      </c>
      <c r="G56" s="813" t="s">
        <v>61</v>
      </c>
      <c r="H56" s="813" t="s">
        <v>62</v>
      </c>
      <c r="I56" s="88">
        <v>247057</v>
      </c>
      <c r="J56" s="813" t="s">
        <v>63</v>
      </c>
      <c r="K56" s="813" t="s">
        <v>64</v>
      </c>
      <c r="L56" s="813" t="s">
        <v>65</v>
      </c>
      <c r="M56" s="88">
        <v>247057</v>
      </c>
      <c r="N56" s="813" t="s">
        <v>66</v>
      </c>
      <c r="O56" s="813" t="s">
        <v>67</v>
      </c>
      <c r="P56" s="813" t="s">
        <v>68</v>
      </c>
      <c r="Q56" s="88">
        <v>247057</v>
      </c>
      <c r="R56" s="88">
        <v>247057</v>
      </c>
      <c r="S56" s="88">
        <v>247057</v>
      </c>
      <c r="T56" s="115">
        <v>247057</v>
      </c>
      <c r="U56" s="115">
        <v>195155</v>
      </c>
      <c r="V56" s="115">
        <v>195155</v>
      </c>
      <c r="W56" s="115">
        <v>195155</v>
      </c>
      <c r="X56" s="115">
        <v>195155</v>
      </c>
      <c r="Y56" s="115">
        <v>92059</v>
      </c>
      <c r="Z56" s="115">
        <v>92059</v>
      </c>
      <c r="AA56" s="115">
        <v>40156</v>
      </c>
      <c r="AB56" s="115">
        <v>40156</v>
      </c>
      <c r="AC56" s="115">
        <v>40156</v>
      </c>
      <c r="AD56" s="115">
        <v>40156</v>
      </c>
      <c r="AE56" s="115">
        <v>40156</v>
      </c>
      <c r="AF56" s="115">
        <v>40156</v>
      </c>
      <c r="AG56" s="115">
        <v>40156</v>
      </c>
      <c r="AH56" s="115">
        <v>40156</v>
      </c>
      <c r="AI56" s="115">
        <v>26183</v>
      </c>
      <c r="AJ56" s="115">
        <v>26183</v>
      </c>
      <c r="AK56" s="115">
        <v>26183</v>
      </c>
      <c r="AL56" s="115">
        <v>26183</v>
      </c>
      <c r="AM56" s="115">
        <v>26183</v>
      </c>
      <c r="AN56" s="115">
        <v>26183</v>
      </c>
      <c r="AO56" s="115">
        <v>26183</v>
      </c>
      <c r="AP56" s="115">
        <v>26183</v>
      </c>
      <c r="AQ56" s="115">
        <v>26183</v>
      </c>
      <c r="AR56" s="115">
        <v>26183</v>
      </c>
    </row>
    <row r="57" spans="1:45">
      <c r="A57" s="94" t="s">
        <v>314</v>
      </c>
      <c r="B57" s="814"/>
      <c r="C57" s="814"/>
      <c r="D57" s="814"/>
      <c r="E57" s="814"/>
      <c r="F57" s="814"/>
      <c r="G57" s="814"/>
      <c r="H57" s="814"/>
      <c r="I57" s="813" t="s">
        <v>105</v>
      </c>
      <c r="J57" s="814"/>
      <c r="K57" s="814"/>
      <c r="L57" s="814"/>
      <c r="M57" s="813" t="s">
        <v>106</v>
      </c>
      <c r="N57" s="814"/>
      <c r="O57" s="814"/>
      <c r="P57" s="814"/>
      <c r="Q57" s="813" t="s">
        <v>107</v>
      </c>
      <c r="R57" s="813" t="s">
        <v>108</v>
      </c>
      <c r="S57" s="813" t="s">
        <v>109</v>
      </c>
      <c r="T57" s="827" t="s">
        <v>110</v>
      </c>
      <c r="U57" s="827" t="s">
        <v>111</v>
      </c>
      <c r="V57" s="827" t="s">
        <v>112</v>
      </c>
      <c r="W57" s="827" t="s">
        <v>113</v>
      </c>
      <c r="X57" s="827" t="s">
        <v>114</v>
      </c>
      <c r="Y57" s="827" t="s">
        <v>115</v>
      </c>
      <c r="Z57" s="115">
        <v>1192189</v>
      </c>
      <c r="AA57" s="115">
        <v>1197136</v>
      </c>
      <c r="AB57" s="115">
        <v>1212099</v>
      </c>
      <c r="AC57" s="115">
        <v>1224427</v>
      </c>
      <c r="AD57" s="115">
        <v>1224507</v>
      </c>
      <c r="AE57" s="115">
        <v>1220949</v>
      </c>
      <c r="AF57" s="115">
        <v>1201710</v>
      </c>
      <c r="AG57" s="115">
        <v>1254077</v>
      </c>
      <c r="AH57" s="115">
        <v>1247530</v>
      </c>
      <c r="AI57" s="115">
        <v>1255282</v>
      </c>
      <c r="AJ57" s="115">
        <v>1255070</v>
      </c>
      <c r="AK57" s="115">
        <v>1287703</v>
      </c>
      <c r="AL57" s="115">
        <v>530531</v>
      </c>
      <c r="AM57" s="115">
        <v>519810</v>
      </c>
      <c r="AN57" s="115">
        <v>523987</v>
      </c>
      <c r="AO57" s="115">
        <v>478261</v>
      </c>
      <c r="AP57" s="115">
        <v>485311</v>
      </c>
      <c r="AQ57" s="115">
        <v>476247</v>
      </c>
      <c r="AR57" s="115">
        <v>475510</v>
      </c>
    </row>
    <row r="58" spans="1:45" ht="28.5">
      <c r="A58" s="201" t="s">
        <v>917</v>
      </c>
      <c r="B58" s="815"/>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115">
        <v>72577</v>
      </c>
      <c r="AA58" s="115">
        <v>94988</v>
      </c>
      <c r="AB58" s="115">
        <v>119502</v>
      </c>
      <c r="AC58" s="115">
        <v>126260</v>
      </c>
      <c r="AD58" s="115">
        <v>12342</v>
      </c>
      <c r="AE58" s="115">
        <v>24295</v>
      </c>
      <c r="AF58" s="115">
        <v>43341</v>
      </c>
      <c r="AG58" s="115">
        <v>303130</v>
      </c>
      <c r="AH58" s="115">
        <v>44589</v>
      </c>
      <c r="AI58" s="115">
        <v>77570</v>
      </c>
      <c r="AJ58" s="115">
        <v>176075</v>
      </c>
      <c r="AK58" s="115">
        <v>661603</v>
      </c>
      <c r="AL58" s="115">
        <v>67662</v>
      </c>
      <c r="AM58" s="115">
        <v>133412</v>
      </c>
      <c r="AN58" s="115">
        <v>213496</v>
      </c>
      <c r="AO58" s="115">
        <v>468197</v>
      </c>
      <c r="AP58" s="115">
        <v>69274</v>
      </c>
      <c r="AQ58" s="115">
        <v>106302</v>
      </c>
      <c r="AR58" s="115">
        <v>193114</v>
      </c>
    </row>
    <row r="59" spans="1:45">
      <c r="A59" s="94" t="s">
        <v>569</v>
      </c>
      <c r="B59" s="139">
        <v>0</v>
      </c>
      <c r="C59" s="139">
        <v>0</v>
      </c>
      <c r="D59" s="139">
        <v>0</v>
      </c>
      <c r="E59" s="88">
        <v>764</v>
      </c>
      <c r="F59" s="88">
        <v>13467</v>
      </c>
      <c r="G59" s="88">
        <v>13223</v>
      </c>
      <c r="H59" s="88">
        <v>23037</v>
      </c>
      <c r="I59" s="88">
        <v>22717</v>
      </c>
      <c r="J59" s="88">
        <v>22364</v>
      </c>
      <c r="K59" s="88">
        <v>22046</v>
      </c>
      <c r="L59" s="88">
        <v>54320</v>
      </c>
      <c r="M59" s="88">
        <v>51986</v>
      </c>
      <c r="N59" s="88">
        <v>49939</v>
      </c>
      <c r="O59" s="88">
        <v>48079</v>
      </c>
      <c r="P59" s="88">
        <v>46353</v>
      </c>
      <c r="Q59" s="88">
        <v>44398</v>
      </c>
      <c r="R59" s="88">
        <v>42837</v>
      </c>
      <c r="S59" s="88">
        <v>41286</v>
      </c>
      <c r="T59" s="115">
        <v>39689</v>
      </c>
      <c r="U59" s="115">
        <v>414584</v>
      </c>
      <c r="V59" s="115">
        <v>434010</v>
      </c>
      <c r="W59" s="115">
        <v>417429</v>
      </c>
      <c r="X59" s="115">
        <v>411881</v>
      </c>
      <c r="Y59" s="115">
        <v>418127</v>
      </c>
      <c r="Z59" s="115">
        <v>441190</v>
      </c>
      <c r="AA59" s="115">
        <v>462202</v>
      </c>
      <c r="AB59" s="115">
        <v>474615</v>
      </c>
      <c r="AC59" s="115">
        <v>461348</v>
      </c>
      <c r="AD59" s="115">
        <v>487146</v>
      </c>
      <c r="AE59" s="115">
        <v>475097</v>
      </c>
      <c r="AF59" s="115">
        <v>499690</v>
      </c>
      <c r="AG59" s="115">
        <v>499204</v>
      </c>
      <c r="AH59" s="115">
        <v>528633</v>
      </c>
      <c r="AI59" s="115">
        <v>536412</v>
      </c>
      <c r="AJ59" s="115">
        <v>528767</v>
      </c>
      <c r="AK59" s="115">
        <v>543913</v>
      </c>
      <c r="AL59" s="115">
        <v>585778</v>
      </c>
      <c r="AM59" s="115">
        <v>561896</v>
      </c>
      <c r="AN59" s="115">
        <v>570451</v>
      </c>
      <c r="AO59" s="115">
        <v>559144</v>
      </c>
      <c r="AP59" s="115">
        <v>591392</v>
      </c>
      <c r="AQ59" s="115">
        <v>598753</v>
      </c>
      <c r="AR59" s="115">
        <v>563779</v>
      </c>
    </row>
    <row r="60" spans="1:45">
      <c r="A60" s="94" t="s">
        <v>317</v>
      </c>
      <c r="B60" s="88">
        <v>176028</v>
      </c>
      <c r="C60" s="88">
        <v>208162</v>
      </c>
      <c r="D60" s="88">
        <v>207431</v>
      </c>
      <c r="E60" s="88">
        <v>177452</v>
      </c>
      <c r="F60" s="88">
        <v>193679</v>
      </c>
      <c r="G60" s="88">
        <v>185086</v>
      </c>
      <c r="H60" s="88">
        <v>306768</v>
      </c>
      <c r="I60" s="88">
        <v>193067</v>
      </c>
      <c r="J60" s="88">
        <v>197296</v>
      </c>
      <c r="K60" s="88">
        <v>271600</v>
      </c>
      <c r="L60" s="88">
        <v>246667</v>
      </c>
      <c r="M60" s="88">
        <v>305444</v>
      </c>
      <c r="N60" s="88">
        <v>343898</v>
      </c>
      <c r="O60" s="88">
        <v>377177</v>
      </c>
      <c r="P60" s="88">
        <v>380498</v>
      </c>
      <c r="Q60" s="88">
        <v>587166</v>
      </c>
      <c r="R60" s="88">
        <v>359305</v>
      </c>
      <c r="S60" s="88">
        <v>358775</v>
      </c>
      <c r="T60" s="115">
        <v>373664</v>
      </c>
      <c r="U60" s="115">
        <v>377383</v>
      </c>
      <c r="V60" s="115">
        <v>397611</v>
      </c>
      <c r="W60" s="115">
        <v>401622</v>
      </c>
      <c r="X60" s="115">
        <v>410692</v>
      </c>
      <c r="Y60" s="115">
        <v>433018</v>
      </c>
      <c r="Z60" s="115">
        <v>461673</v>
      </c>
      <c r="AA60" s="115">
        <v>463419</v>
      </c>
      <c r="AB60" s="115">
        <v>471433</v>
      </c>
      <c r="AC60" s="115">
        <v>468091</v>
      </c>
      <c r="AD60" s="115">
        <v>470662</v>
      </c>
      <c r="AE60" s="115">
        <v>456929</v>
      </c>
      <c r="AF60" s="115">
        <v>459973</v>
      </c>
      <c r="AG60" s="115">
        <v>479121</v>
      </c>
      <c r="AH60" s="115">
        <v>401911</v>
      </c>
      <c r="AI60" s="115">
        <v>433249</v>
      </c>
      <c r="AJ60" s="115">
        <v>464429</v>
      </c>
      <c r="AK60" s="115">
        <v>472079</v>
      </c>
      <c r="AL60" s="115">
        <v>450254</v>
      </c>
      <c r="AM60" s="115">
        <v>466048</v>
      </c>
      <c r="AN60" s="115">
        <v>495637</v>
      </c>
      <c r="AO60" s="115">
        <v>473557</v>
      </c>
      <c r="AP60" s="115">
        <v>478295</v>
      </c>
      <c r="AQ60" s="115">
        <v>506322</v>
      </c>
      <c r="AR60" s="115">
        <f>220294+309051</f>
        <v>529345</v>
      </c>
    </row>
    <row r="61" spans="1:45">
      <c r="A61" s="94" t="s">
        <v>570</v>
      </c>
      <c r="B61" s="88">
        <v>85939</v>
      </c>
      <c r="C61" s="88">
        <v>123597</v>
      </c>
      <c r="D61" s="88">
        <v>123672</v>
      </c>
      <c r="E61" s="88">
        <v>181832</v>
      </c>
      <c r="F61" s="88">
        <v>147024</v>
      </c>
      <c r="G61" s="88">
        <v>138413</v>
      </c>
      <c r="H61" s="88">
        <v>118415</v>
      </c>
      <c r="I61" s="88">
        <v>144923</v>
      </c>
      <c r="J61" s="88">
        <v>217563</v>
      </c>
      <c r="K61" s="88">
        <v>216155</v>
      </c>
      <c r="L61" s="88">
        <v>293905</v>
      </c>
      <c r="M61" s="88">
        <v>359709</v>
      </c>
      <c r="N61" s="88">
        <v>387967</v>
      </c>
      <c r="O61" s="88">
        <v>403902</v>
      </c>
      <c r="P61" s="88">
        <v>460511</v>
      </c>
      <c r="Q61" s="88">
        <v>354704</v>
      </c>
      <c r="R61" s="88">
        <v>355911</v>
      </c>
      <c r="S61" s="88">
        <v>568819</v>
      </c>
      <c r="T61" s="115">
        <v>562331</v>
      </c>
      <c r="U61" s="115">
        <v>657943</v>
      </c>
      <c r="V61" s="115">
        <v>692424</v>
      </c>
      <c r="W61" s="115">
        <v>618471</v>
      </c>
      <c r="X61" s="115">
        <v>559551</v>
      </c>
      <c r="Y61" s="115">
        <v>550375</v>
      </c>
      <c r="Z61" s="115">
        <v>564338</v>
      </c>
      <c r="AA61" s="115">
        <v>514318</v>
      </c>
      <c r="AB61" s="115">
        <v>465787</v>
      </c>
      <c r="AC61" s="115">
        <v>422400</v>
      </c>
      <c r="AD61" s="115">
        <v>395180</v>
      </c>
      <c r="AE61" s="115">
        <v>365153</v>
      </c>
      <c r="AF61" s="115">
        <v>349675</v>
      </c>
      <c r="AG61" s="115">
        <v>346846</v>
      </c>
      <c r="AH61" s="115">
        <v>360009</v>
      </c>
      <c r="AI61" s="115">
        <v>303232</v>
      </c>
      <c r="AJ61" s="115">
        <v>293597</v>
      </c>
      <c r="AK61" s="115">
        <v>168051</v>
      </c>
      <c r="AL61" s="115">
        <v>156183</v>
      </c>
      <c r="AM61" s="115">
        <v>148818</v>
      </c>
      <c r="AN61" s="115">
        <v>146597</v>
      </c>
      <c r="AO61" s="115">
        <v>152288</v>
      </c>
      <c r="AP61" s="115">
        <v>138610</v>
      </c>
      <c r="AQ61" s="115">
        <v>130542</v>
      </c>
      <c r="AR61" s="115">
        <v>129926</v>
      </c>
    </row>
    <row r="62" spans="1:45">
      <c r="A62" s="101" t="s">
        <v>571</v>
      </c>
      <c r="B62" s="103">
        <v>113834</v>
      </c>
      <c r="C62" s="103">
        <v>126835</v>
      </c>
      <c r="D62" s="103">
        <v>147199</v>
      </c>
      <c r="E62" s="103">
        <v>163063</v>
      </c>
      <c r="F62" s="103">
        <v>158726</v>
      </c>
      <c r="G62" s="103">
        <v>158197</v>
      </c>
      <c r="H62" s="103">
        <v>159807</v>
      </c>
      <c r="I62" s="103">
        <v>20079</v>
      </c>
      <c r="J62" s="103">
        <v>8487</v>
      </c>
      <c r="K62" s="103">
        <v>25684</v>
      </c>
      <c r="L62" s="103">
        <v>16219</v>
      </c>
      <c r="M62" s="103">
        <v>24135</v>
      </c>
      <c r="N62" s="103">
        <v>31855</v>
      </c>
      <c r="O62" s="103">
        <v>40791</v>
      </c>
      <c r="P62" s="103">
        <v>42727</v>
      </c>
      <c r="Q62" s="103">
        <v>46039</v>
      </c>
      <c r="R62" s="103">
        <v>33505</v>
      </c>
      <c r="S62" s="103">
        <v>28908</v>
      </c>
      <c r="T62" s="118">
        <v>35093</v>
      </c>
      <c r="U62" s="118">
        <v>62108</v>
      </c>
      <c r="V62" s="118">
        <v>35086</v>
      </c>
      <c r="W62" s="118">
        <v>49650</v>
      </c>
      <c r="X62" s="118">
        <v>53427</v>
      </c>
      <c r="Y62" s="118">
        <v>54184</v>
      </c>
      <c r="Z62" s="118">
        <v>52696</v>
      </c>
      <c r="AA62" s="118">
        <v>65730</v>
      </c>
      <c r="AB62" s="118">
        <v>65758</v>
      </c>
      <c r="AC62" s="118">
        <v>50382</v>
      </c>
      <c r="AD62" s="118">
        <v>43537</v>
      </c>
      <c r="AE62" s="118">
        <v>45442</v>
      </c>
      <c r="AF62" s="118">
        <v>45486</v>
      </c>
      <c r="AG62" s="118">
        <v>46122</v>
      </c>
      <c r="AH62" s="118">
        <v>42059</v>
      </c>
      <c r="AI62" s="118">
        <v>39762</v>
      </c>
      <c r="AJ62" s="118">
        <v>52132</v>
      </c>
      <c r="AK62" s="118">
        <v>30105</v>
      </c>
      <c r="AL62" s="118">
        <v>30755</v>
      </c>
      <c r="AM62" s="118">
        <v>30715</v>
      </c>
      <c r="AN62" s="118">
        <v>24198</v>
      </c>
      <c r="AO62" s="118">
        <v>22088</v>
      </c>
      <c r="AP62" s="118">
        <v>37998</v>
      </c>
      <c r="AQ62" s="118">
        <v>27681</v>
      </c>
      <c r="AR62" s="118">
        <v>30240</v>
      </c>
    </row>
    <row r="63" spans="1:45">
      <c r="A63" s="140"/>
      <c r="B63" s="97">
        <v>18034400</v>
      </c>
      <c r="C63" s="97">
        <v>18242724</v>
      </c>
      <c r="D63" s="97">
        <v>18382485</v>
      </c>
      <c r="E63" s="97">
        <v>18394387</v>
      </c>
      <c r="F63" s="97">
        <v>18700543</v>
      </c>
      <c r="G63" s="97">
        <v>18961611</v>
      </c>
      <c r="H63" s="97">
        <v>19706773</v>
      </c>
      <c r="I63" s="97">
        <v>23416777</v>
      </c>
      <c r="J63" s="97">
        <v>23446281</v>
      </c>
      <c r="K63" s="97">
        <v>23849197</v>
      </c>
      <c r="L63" s="97">
        <v>24272950</v>
      </c>
      <c r="M63" s="97">
        <v>25471230</v>
      </c>
      <c r="N63" s="97">
        <v>25650887</v>
      </c>
      <c r="O63" s="97">
        <v>25933097</v>
      </c>
      <c r="P63" s="97">
        <v>26595950</v>
      </c>
      <c r="Q63" s="97">
        <v>27567008</v>
      </c>
      <c r="R63" s="97">
        <v>27478594</v>
      </c>
      <c r="S63" s="97">
        <v>27954014</v>
      </c>
      <c r="T63" s="97">
        <v>28281793</v>
      </c>
      <c r="U63" s="97">
        <v>28162749</v>
      </c>
      <c r="V63" s="97">
        <v>28199905</v>
      </c>
      <c r="W63" s="97">
        <v>28691479</v>
      </c>
      <c r="X63" s="97">
        <v>29165948</v>
      </c>
      <c r="Y63" s="97">
        <v>28124185</v>
      </c>
      <c r="Z63" s="97">
        <v>28207012</v>
      </c>
      <c r="AA63" s="97">
        <v>27904122</v>
      </c>
      <c r="AB63" s="97">
        <v>28486467</v>
      </c>
      <c r="AC63" s="97">
        <v>29148253</v>
      </c>
      <c r="AD63" s="97">
        <v>29251028</v>
      </c>
      <c r="AE63" s="97">
        <v>29616513</v>
      </c>
      <c r="AF63" s="97">
        <v>29927056</v>
      </c>
      <c r="AG63" s="97">
        <v>31048542</v>
      </c>
      <c r="AH63" s="115">
        <v>30898227</v>
      </c>
      <c r="AI63" s="115">
        <v>31074587</v>
      </c>
      <c r="AJ63" s="115">
        <v>31616847</v>
      </c>
      <c r="AK63" s="115">
        <v>32596304</v>
      </c>
      <c r="AL63" s="115">
        <v>32892029</v>
      </c>
      <c r="AM63" s="115">
        <v>33104419</v>
      </c>
      <c r="AN63" s="115">
        <v>34733741</v>
      </c>
      <c r="AO63" s="115">
        <v>35052287</v>
      </c>
      <c r="AP63" s="115">
        <v>35191649</v>
      </c>
      <c r="AQ63" s="115">
        <v>33188440</v>
      </c>
      <c r="AR63" s="115">
        <v>33701429</v>
      </c>
      <c r="AS63" s="782"/>
    </row>
    <row r="64" spans="1:45">
      <c r="A64" s="96" t="s">
        <v>320</v>
      </c>
      <c r="B64" s="579"/>
      <c r="C64" s="579"/>
      <c r="D64" s="579"/>
      <c r="E64" s="579"/>
      <c r="F64" s="579"/>
      <c r="G64" s="579"/>
      <c r="H64" s="579"/>
      <c r="I64" s="97"/>
      <c r="J64" s="97"/>
      <c r="K64" s="97"/>
      <c r="L64" s="97"/>
      <c r="M64" s="97"/>
      <c r="N64" s="97"/>
      <c r="O64" s="97"/>
      <c r="P64" s="97"/>
      <c r="Q64" s="97"/>
      <c r="R64" s="97"/>
      <c r="S64" s="97"/>
      <c r="T64" s="97"/>
      <c r="U64" s="97"/>
      <c r="V64" s="97"/>
      <c r="W64" s="97"/>
      <c r="X64" s="97"/>
      <c r="Y64" s="97"/>
      <c r="Z64" s="115"/>
      <c r="AA64" s="115"/>
      <c r="AF64" s="115"/>
      <c r="AG64" s="97"/>
      <c r="AH64" s="115"/>
    </row>
    <row r="65" spans="1:45" ht="28.5">
      <c r="A65" s="201" t="s">
        <v>917</v>
      </c>
      <c r="B65" s="579" t="s">
        <v>55</v>
      </c>
      <c r="C65" s="579" t="s">
        <v>55</v>
      </c>
      <c r="D65" s="579" t="s">
        <v>55</v>
      </c>
      <c r="E65" s="141">
        <v>624190</v>
      </c>
      <c r="F65" s="579" t="s">
        <v>55</v>
      </c>
      <c r="G65" s="579" t="s">
        <v>55</v>
      </c>
      <c r="H65" s="579" t="s">
        <v>55</v>
      </c>
      <c r="I65" s="97">
        <v>870954</v>
      </c>
      <c r="J65" s="97">
        <v>743420</v>
      </c>
      <c r="K65" s="97">
        <v>668742</v>
      </c>
      <c r="L65" s="97">
        <v>627786</v>
      </c>
      <c r="M65" s="97">
        <v>711099</v>
      </c>
      <c r="N65" s="141">
        <v>292319</v>
      </c>
      <c r="O65" s="97">
        <v>429828</v>
      </c>
      <c r="P65" s="97">
        <v>627524</v>
      </c>
      <c r="Q65" s="97">
        <v>1156550</v>
      </c>
      <c r="R65" s="97">
        <v>746775</v>
      </c>
      <c r="S65" s="97">
        <v>504066</v>
      </c>
      <c r="T65" s="97">
        <v>688814</v>
      </c>
      <c r="U65" s="141">
        <v>733048</v>
      </c>
      <c r="V65" s="97">
        <v>613984</v>
      </c>
      <c r="W65" s="97">
        <v>646617</v>
      </c>
      <c r="X65" s="97">
        <v>737632</v>
      </c>
      <c r="Y65" s="97">
        <v>805388</v>
      </c>
      <c r="Z65" s="97">
        <v>732752</v>
      </c>
      <c r="AA65" s="97">
        <v>648516</v>
      </c>
      <c r="AB65" s="97">
        <v>714412</v>
      </c>
      <c r="AC65" s="97">
        <v>980348</v>
      </c>
      <c r="AD65" s="97">
        <v>593390</v>
      </c>
      <c r="AE65" s="97">
        <v>462079</v>
      </c>
      <c r="AF65" s="115">
        <v>514495</v>
      </c>
      <c r="AG65" s="115">
        <v>652260</v>
      </c>
      <c r="AH65" s="115">
        <v>764295</v>
      </c>
      <c r="AI65" s="115">
        <v>399894</v>
      </c>
      <c r="AJ65" s="115">
        <v>550789</v>
      </c>
      <c r="AK65" s="115">
        <v>201663</v>
      </c>
      <c r="AL65" s="115">
        <v>823777</v>
      </c>
      <c r="AM65" s="115">
        <v>815925</v>
      </c>
      <c r="AN65" s="115">
        <v>934365</v>
      </c>
      <c r="AO65" s="115">
        <v>1285193</v>
      </c>
      <c r="AP65" s="115">
        <v>1229296</v>
      </c>
      <c r="AQ65" s="115">
        <v>709209</v>
      </c>
      <c r="AR65" s="115">
        <v>787484</v>
      </c>
    </row>
    <row r="66" spans="1:45">
      <c r="A66" s="96" t="s">
        <v>572</v>
      </c>
      <c r="B66" s="97">
        <v>445805</v>
      </c>
      <c r="C66" s="97">
        <v>439363</v>
      </c>
      <c r="D66" s="97">
        <v>439203</v>
      </c>
      <c r="E66" s="97">
        <v>408560</v>
      </c>
      <c r="F66" s="97">
        <v>352719</v>
      </c>
      <c r="G66" s="97">
        <v>388935</v>
      </c>
      <c r="H66" s="97">
        <v>405237</v>
      </c>
      <c r="I66" s="97">
        <v>574790</v>
      </c>
      <c r="J66" s="97">
        <v>538761</v>
      </c>
      <c r="K66" s="97">
        <v>532534</v>
      </c>
      <c r="L66" s="97">
        <v>504511</v>
      </c>
      <c r="M66" s="97">
        <v>708282</v>
      </c>
      <c r="N66" s="97">
        <v>533231</v>
      </c>
      <c r="O66" s="97">
        <v>464339</v>
      </c>
      <c r="P66" s="97">
        <v>476475</v>
      </c>
      <c r="Q66" s="97">
        <v>509224</v>
      </c>
      <c r="R66" s="97">
        <v>504152</v>
      </c>
      <c r="S66" s="97">
        <v>474560</v>
      </c>
      <c r="T66" s="97">
        <v>546739</v>
      </c>
      <c r="U66" s="97">
        <v>527596</v>
      </c>
      <c r="V66" s="97">
        <v>481059</v>
      </c>
      <c r="W66" s="97">
        <v>404450</v>
      </c>
      <c r="X66" s="97">
        <v>361351</v>
      </c>
      <c r="Y66" s="97">
        <v>433279</v>
      </c>
      <c r="Z66" s="97">
        <v>419298</v>
      </c>
      <c r="AA66" s="97">
        <v>404983</v>
      </c>
      <c r="AB66" s="97">
        <v>425213</v>
      </c>
      <c r="AC66" s="97">
        <v>486120</v>
      </c>
      <c r="AD66" s="97">
        <v>346459</v>
      </c>
      <c r="AE66" s="97">
        <v>356911</v>
      </c>
      <c r="AF66" s="115">
        <v>334677</v>
      </c>
      <c r="AG66" s="115">
        <v>295463</v>
      </c>
      <c r="AH66" s="115">
        <v>321813</v>
      </c>
      <c r="AI66" s="115">
        <v>364456</v>
      </c>
      <c r="AJ66" s="115">
        <v>442684</v>
      </c>
      <c r="AK66" s="115">
        <v>509801</v>
      </c>
      <c r="AL66" s="115">
        <v>791208</v>
      </c>
      <c r="AM66" s="115">
        <v>560026</v>
      </c>
      <c r="AN66" s="115">
        <v>614613</v>
      </c>
      <c r="AO66" s="115">
        <v>684152</v>
      </c>
      <c r="AP66" s="115">
        <v>682378</v>
      </c>
      <c r="AQ66" s="115">
        <v>691723</v>
      </c>
      <c r="AR66" s="115">
        <v>656628</v>
      </c>
    </row>
    <row r="67" spans="1:45">
      <c r="A67" s="221" t="s">
        <v>323</v>
      </c>
      <c r="B67" s="818" t="s">
        <v>573</v>
      </c>
      <c r="C67" s="819"/>
      <c r="D67" s="819"/>
      <c r="E67" s="819"/>
      <c r="F67" s="819"/>
      <c r="G67" s="819"/>
      <c r="H67" s="819"/>
      <c r="I67" s="819"/>
      <c r="J67" s="819"/>
      <c r="K67" s="819"/>
      <c r="L67" s="819"/>
      <c r="M67" s="819"/>
      <c r="N67" s="819"/>
      <c r="O67" s="819"/>
      <c r="P67" s="819"/>
      <c r="Q67" s="819"/>
      <c r="R67" s="819"/>
      <c r="S67" s="819"/>
      <c r="T67" s="819"/>
      <c r="U67" s="819"/>
      <c r="V67" s="819"/>
      <c r="W67" s="819"/>
      <c r="X67" s="819"/>
      <c r="Y67" s="819"/>
      <c r="Z67" s="97">
        <v>263847</v>
      </c>
      <c r="AA67" s="97">
        <v>115174</v>
      </c>
      <c r="AB67" s="97">
        <v>61690</v>
      </c>
      <c r="AC67" s="97">
        <v>263854</v>
      </c>
      <c r="AD67" s="97">
        <v>257866</v>
      </c>
      <c r="AE67" s="97">
        <v>195142</v>
      </c>
      <c r="AF67" s="115">
        <v>247219</v>
      </c>
      <c r="AG67" s="115">
        <v>244126</v>
      </c>
      <c r="AH67" s="115">
        <v>194041</v>
      </c>
      <c r="AI67" s="115">
        <v>223718</v>
      </c>
      <c r="AJ67" s="115">
        <v>165625</v>
      </c>
      <c r="AK67" s="115">
        <v>209746</v>
      </c>
      <c r="AL67" s="115">
        <v>144638</v>
      </c>
      <c r="AM67" s="115">
        <v>135414</v>
      </c>
      <c r="AN67" s="115">
        <v>316295</v>
      </c>
      <c r="AO67" s="115">
        <v>384714</v>
      </c>
      <c r="AP67" s="115">
        <v>164533</v>
      </c>
      <c r="AQ67" s="115">
        <v>139367</v>
      </c>
      <c r="AR67" s="115">
        <v>124114</v>
      </c>
    </row>
    <row r="68" spans="1:45">
      <c r="A68" s="96" t="s">
        <v>574</v>
      </c>
      <c r="B68" s="97">
        <v>44780</v>
      </c>
      <c r="C68" s="97">
        <v>43485</v>
      </c>
      <c r="D68" s="97">
        <v>48665</v>
      </c>
      <c r="E68" s="97">
        <v>74749</v>
      </c>
      <c r="F68" s="97">
        <v>65922</v>
      </c>
      <c r="G68" s="97">
        <v>14991</v>
      </c>
      <c r="H68" s="97">
        <v>26130</v>
      </c>
      <c r="I68" s="97">
        <v>64266</v>
      </c>
      <c r="J68" s="97">
        <v>122844</v>
      </c>
      <c r="K68" s="97">
        <v>78389</v>
      </c>
      <c r="L68" s="97">
        <v>19638</v>
      </c>
      <c r="M68" s="97">
        <v>1434</v>
      </c>
      <c r="N68" s="97">
        <v>119959</v>
      </c>
      <c r="O68" s="97">
        <v>23188</v>
      </c>
      <c r="P68" s="97">
        <v>801</v>
      </c>
      <c r="Q68" s="97">
        <v>31890</v>
      </c>
      <c r="R68" s="97">
        <v>82673</v>
      </c>
      <c r="S68" s="97">
        <v>92261</v>
      </c>
      <c r="T68" s="97">
        <v>14476</v>
      </c>
      <c r="U68" s="97">
        <v>26489</v>
      </c>
      <c r="V68" s="97">
        <v>5410</v>
      </c>
      <c r="W68" s="97">
        <v>53805</v>
      </c>
      <c r="X68" s="97">
        <v>1281</v>
      </c>
      <c r="Y68" s="97">
        <v>909</v>
      </c>
      <c r="Z68" s="828" t="s">
        <v>575</v>
      </c>
      <c r="AA68" s="821"/>
      <c r="AB68" s="821"/>
      <c r="AC68" s="821"/>
      <c r="AD68" s="822"/>
      <c r="AE68" s="822"/>
      <c r="AF68" s="822"/>
      <c r="AG68" s="822"/>
      <c r="AH68" s="822"/>
      <c r="AI68" s="822"/>
      <c r="AJ68" s="823"/>
      <c r="AK68" s="115">
        <v>14497</v>
      </c>
      <c r="AL68" s="115">
        <v>9806</v>
      </c>
      <c r="AM68" s="115">
        <v>72433</v>
      </c>
      <c r="AN68" s="115">
        <v>456</v>
      </c>
      <c r="AO68" s="115">
        <v>255702</v>
      </c>
      <c r="AP68" s="115">
        <v>119331</v>
      </c>
      <c r="AQ68" s="115">
        <v>811</v>
      </c>
      <c r="AR68" s="115">
        <v>878</v>
      </c>
    </row>
    <row r="69" spans="1:45" ht="15">
      <c r="A69" s="96" t="s">
        <v>576</v>
      </c>
      <c r="B69" s="97">
        <v>2162303</v>
      </c>
      <c r="C69" s="97">
        <v>2008653</v>
      </c>
      <c r="D69" s="97">
        <v>2039137</v>
      </c>
      <c r="E69" s="97">
        <v>2273145</v>
      </c>
      <c r="F69" s="97">
        <v>2483396</v>
      </c>
      <c r="G69" s="97">
        <v>2422059</v>
      </c>
      <c r="H69" s="97">
        <v>2237749</v>
      </c>
      <c r="I69" s="97">
        <v>2743344</v>
      </c>
      <c r="J69" s="97">
        <v>3115010</v>
      </c>
      <c r="K69" s="97">
        <v>2815297</v>
      </c>
      <c r="L69" s="97">
        <v>2850291</v>
      </c>
      <c r="M69" s="97">
        <v>3036695</v>
      </c>
      <c r="N69" s="97">
        <v>2842352</v>
      </c>
      <c r="O69" s="97">
        <v>2585447</v>
      </c>
      <c r="P69" s="97">
        <v>2137635</v>
      </c>
      <c r="Q69" s="97">
        <v>2134641</v>
      </c>
      <c r="R69" s="97">
        <v>2148195</v>
      </c>
      <c r="S69" s="97">
        <v>1933061</v>
      </c>
      <c r="T69" s="97">
        <v>1979723</v>
      </c>
      <c r="U69" s="97">
        <v>1969169</v>
      </c>
      <c r="V69" s="97">
        <v>1969398</v>
      </c>
      <c r="W69" s="97">
        <v>1879766</v>
      </c>
      <c r="X69" s="97">
        <v>1811345</v>
      </c>
      <c r="Y69" s="97">
        <v>1854595</v>
      </c>
      <c r="Z69" s="821"/>
      <c r="AA69" s="821"/>
      <c r="AB69" s="821"/>
      <c r="AC69" s="821"/>
      <c r="AD69" s="822"/>
      <c r="AE69" s="822"/>
      <c r="AF69" s="822"/>
      <c r="AG69" s="822"/>
      <c r="AH69" s="822"/>
      <c r="AI69" s="822"/>
      <c r="AJ69" s="823"/>
      <c r="AK69" s="830"/>
      <c r="AL69" s="831"/>
      <c r="AM69" s="831"/>
      <c r="AN69" s="831"/>
      <c r="AO69" s="831"/>
      <c r="AP69" s="831"/>
      <c r="AQ69" s="831"/>
      <c r="AR69" s="831"/>
    </row>
    <row r="70" spans="1:45">
      <c r="A70" s="96" t="s">
        <v>322</v>
      </c>
      <c r="B70" s="818" t="s">
        <v>573</v>
      </c>
      <c r="C70" s="819"/>
      <c r="D70" s="819"/>
      <c r="E70" s="819"/>
      <c r="F70" s="819"/>
      <c r="G70" s="819"/>
      <c r="H70" s="819"/>
      <c r="I70" s="819"/>
      <c r="J70" s="819"/>
      <c r="K70" s="819"/>
      <c r="L70" s="819"/>
      <c r="M70" s="819"/>
      <c r="N70" s="819"/>
      <c r="O70" s="819"/>
      <c r="P70" s="819"/>
      <c r="Q70" s="819"/>
      <c r="R70" s="819"/>
      <c r="S70" s="819"/>
      <c r="T70" s="819"/>
      <c r="U70" s="819"/>
      <c r="V70" s="819"/>
      <c r="W70" s="819"/>
      <c r="X70" s="819"/>
      <c r="Y70" s="819"/>
      <c r="Z70" s="97">
        <v>1811370</v>
      </c>
      <c r="AA70" s="97">
        <v>1695043</v>
      </c>
      <c r="AB70" s="97">
        <v>1625916</v>
      </c>
      <c r="AC70" s="97">
        <v>1894065</v>
      </c>
      <c r="AD70" s="97">
        <v>1891656</v>
      </c>
      <c r="AE70" s="97">
        <v>1742649</v>
      </c>
      <c r="AF70" s="115">
        <v>1782874</v>
      </c>
      <c r="AG70" s="115">
        <v>2032813</v>
      </c>
      <c r="AH70" s="115">
        <v>2059112</v>
      </c>
      <c r="AI70" s="115">
        <v>1847250</v>
      </c>
      <c r="AJ70" s="115">
        <v>1992658</v>
      </c>
      <c r="AK70" s="115">
        <v>2229363</v>
      </c>
      <c r="AL70" s="115">
        <v>2312931</v>
      </c>
      <c r="AM70" s="115">
        <v>2196958</v>
      </c>
      <c r="AN70" s="115">
        <v>2249342</v>
      </c>
      <c r="AO70" s="115">
        <v>2290746</v>
      </c>
      <c r="AP70" s="115">
        <v>2538351</v>
      </c>
      <c r="AQ70" s="115">
        <v>2116237</v>
      </c>
      <c r="AR70" s="115">
        <v>2272220</v>
      </c>
    </row>
    <row r="71" spans="1:45">
      <c r="A71" s="96" t="s">
        <v>317</v>
      </c>
      <c r="B71" s="97">
        <v>100201</v>
      </c>
      <c r="C71" s="97">
        <v>42320</v>
      </c>
      <c r="D71" s="97">
        <v>57343</v>
      </c>
      <c r="E71" s="97">
        <v>28193</v>
      </c>
      <c r="F71" s="97">
        <v>18874</v>
      </c>
      <c r="G71" s="97">
        <v>9745</v>
      </c>
      <c r="H71" s="97">
        <v>9306</v>
      </c>
      <c r="I71" s="97">
        <v>108024</v>
      </c>
      <c r="J71" s="97">
        <v>4762</v>
      </c>
      <c r="K71" s="97">
        <v>9070</v>
      </c>
      <c r="L71" s="97">
        <v>12640</v>
      </c>
      <c r="M71" s="97">
        <v>5422</v>
      </c>
      <c r="N71" s="97">
        <v>9065</v>
      </c>
      <c r="O71" s="97">
        <v>11180</v>
      </c>
      <c r="P71" s="97">
        <v>6596</v>
      </c>
      <c r="Q71" s="97">
        <v>15878</v>
      </c>
      <c r="R71" s="97">
        <v>16103</v>
      </c>
      <c r="S71" s="97">
        <v>16510</v>
      </c>
      <c r="T71" s="97">
        <v>18525</v>
      </c>
      <c r="U71" s="97">
        <v>27539</v>
      </c>
      <c r="V71" s="97">
        <v>27458</v>
      </c>
      <c r="W71" s="97">
        <v>6359</v>
      </c>
      <c r="X71" s="97">
        <v>7518</v>
      </c>
      <c r="Y71" s="97">
        <v>9772</v>
      </c>
      <c r="Z71" s="97">
        <v>175292</v>
      </c>
      <c r="AA71" s="97">
        <v>253372</v>
      </c>
      <c r="AB71" s="97">
        <v>193216</v>
      </c>
      <c r="AC71" s="97">
        <v>94753</v>
      </c>
      <c r="AD71" s="97">
        <v>428033</v>
      </c>
      <c r="AE71" s="97">
        <v>475330</v>
      </c>
      <c r="AF71" s="115">
        <v>524422</v>
      </c>
      <c r="AG71" s="115">
        <v>549598</v>
      </c>
      <c r="AH71" s="115">
        <v>591237</v>
      </c>
      <c r="AI71" s="115">
        <v>491441</v>
      </c>
      <c r="AJ71" s="115">
        <v>789489</v>
      </c>
      <c r="AK71" s="115">
        <v>443038</v>
      </c>
      <c r="AL71" s="115">
        <v>357866</v>
      </c>
      <c r="AM71" s="115">
        <v>1202816</v>
      </c>
      <c r="AN71" s="115">
        <v>1475337</v>
      </c>
      <c r="AO71" s="115">
        <v>604034</v>
      </c>
      <c r="AP71" s="115">
        <v>1000560</v>
      </c>
      <c r="AQ71" s="115">
        <v>642106</v>
      </c>
      <c r="AR71" s="115">
        <f>701143+9421</f>
        <v>710564</v>
      </c>
    </row>
    <row r="72" spans="1:45">
      <c r="A72" s="96" t="s">
        <v>318</v>
      </c>
      <c r="B72" s="97">
        <v>256526</v>
      </c>
      <c r="C72" s="97">
        <v>185158</v>
      </c>
      <c r="D72" s="97">
        <v>157067</v>
      </c>
      <c r="E72" s="97">
        <v>145361</v>
      </c>
      <c r="F72" s="97">
        <v>314109</v>
      </c>
      <c r="G72" s="97">
        <v>226633</v>
      </c>
      <c r="H72" s="97">
        <v>187315</v>
      </c>
      <c r="I72" s="97">
        <v>234220</v>
      </c>
      <c r="J72" s="97">
        <v>324360</v>
      </c>
      <c r="K72" s="97">
        <v>296724</v>
      </c>
      <c r="L72" s="97">
        <v>226180</v>
      </c>
      <c r="M72" s="97">
        <v>272371</v>
      </c>
      <c r="N72" s="97">
        <v>260385</v>
      </c>
      <c r="O72" s="97">
        <v>294057</v>
      </c>
      <c r="P72" s="97">
        <v>198037</v>
      </c>
      <c r="Q72" s="97">
        <v>270429</v>
      </c>
      <c r="R72" s="97">
        <v>319724</v>
      </c>
      <c r="S72" s="97">
        <v>342953</v>
      </c>
      <c r="T72" s="97">
        <v>289821</v>
      </c>
      <c r="U72" s="97">
        <v>353989</v>
      </c>
      <c r="V72" s="97">
        <v>405087</v>
      </c>
      <c r="W72" s="97">
        <v>380516</v>
      </c>
      <c r="X72" s="97">
        <v>352176</v>
      </c>
      <c r="Y72" s="97">
        <v>460495</v>
      </c>
      <c r="Z72" s="97">
        <v>262604</v>
      </c>
      <c r="AA72" s="97">
        <v>205206</v>
      </c>
      <c r="AB72" s="97">
        <v>134842</v>
      </c>
      <c r="AC72" s="97">
        <v>185008</v>
      </c>
      <c r="AD72" s="97">
        <v>202761</v>
      </c>
      <c r="AE72" s="97">
        <v>147523</v>
      </c>
      <c r="AF72" s="115">
        <v>130127</v>
      </c>
      <c r="AG72" s="115">
        <v>87055</v>
      </c>
      <c r="AH72" s="115">
        <v>178434</v>
      </c>
      <c r="AI72" s="115">
        <v>146896</v>
      </c>
      <c r="AJ72" s="115">
        <v>129659</v>
      </c>
      <c r="AK72" s="115">
        <v>55629</v>
      </c>
      <c r="AL72" s="115">
        <v>136555</v>
      </c>
      <c r="AM72" s="115">
        <v>113967</v>
      </c>
      <c r="AN72" s="115">
        <v>87684</v>
      </c>
      <c r="AO72" s="115">
        <v>100275</v>
      </c>
      <c r="AP72" s="115">
        <v>245042</v>
      </c>
      <c r="AQ72" s="115">
        <v>141697</v>
      </c>
      <c r="AR72" s="115">
        <v>107548</v>
      </c>
    </row>
    <row r="73" spans="1:45">
      <c r="A73" s="96" t="s">
        <v>324</v>
      </c>
      <c r="B73" s="97">
        <v>758148</v>
      </c>
      <c r="C73" s="97">
        <v>1049221</v>
      </c>
      <c r="D73" s="97">
        <v>1387071</v>
      </c>
      <c r="E73" s="97">
        <v>1473981</v>
      </c>
      <c r="F73" s="97">
        <v>850022</v>
      </c>
      <c r="G73" s="97">
        <v>1376104</v>
      </c>
      <c r="H73" s="97">
        <v>884604</v>
      </c>
      <c r="I73" s="97">
        <v>505670</v>
      </c>
      <c r="J73" s="97">
        <v>546203</v>
      </c>
      <c r="K73" s="97">
        <v>705020</v>
      </c>
      <c r="L73" s="97">
        <v>1149481</v>
      </c>
      <c r="M73" s="97">
        <v>1030929</v>
      </c>
      <c r="N73" s="97">
        <v>1007246</v>
      </c>
      <c r="O73" s="97">
        <v>912712</v>
      </c>
      <c r="P73" s="97">
        <v>1346190</v>
      </c>
      <c r="Q73" s="97">
        <v>636909</v>
      </c>
      <c r="R73" s="97">
        <v>347699</v>
      </c>
      <c r="S73" s="97">
        <v>246144</v>
      </c>
      <c r="T73" s="97">
        <v>303515</v>
      </c>
      <c r="U73" s="97">
        <v>1420909</v>
      </c>
      <c r="V73" s="97">
        <v>1124268</v>
      </c>
      <c r="W73" s="97">
        <v>915135</v>
      </c>
      <c r="X73" s="97">
        <v>1114760</v>
      </c>
      <c r="Y73" s="97">
        <v>364912</v>
      </c>
      <c r="Z73" s="97">
        <v>360118</v>
      </c>
      <c r="AA73" s="97">
        <v>422123</v>
      </c>
      <c r="AB73" s="97">
        <v>261017</v>
      </c>
      <c r="AC73" s="97">
        <v>384881</v>
      </c>
      <c r="AD73" s="97">
        <v>229386</v>
      </c>
      <c r="AE73" s="97">
        <v>210379</v>
      </c>
      <c r="AF73" s="115">
        <v>2141776</v>
      </c>
      <c r="AG73" s="115">
        <v>909249</v>
      </c>
      <c r="AH73" s="115">
        <v>457909</v>
      </c>
      <c r="AI73" s="115">
        <v>491378</v>
      </c>
      <c r="AJ73" s="115">
        <v>754353</v>
      </c>
      <c r="AK73" s="115">
        <v>823724</v>
      </c>
      <c r="AL73" s="115">
        <v>789352</v>
      </c>
      <c r="AM73" s="115">
        <v>960470</v>
      </c>
      <c r="AN73" s="115">
        <v>789942</v>
      </c>
      <c r="AO73" s="115">
        <v>1237952</v>
      </c>
      <c r="AP73" s="115">
        <v>1743097</v>
      </c>
      <c r="AQ73" s="115">
        <v>634837</v>
      </c>
      <c r="AR73" s="115">
        <v>419405</v>
      </c>
    </row>
    <row r="74" spans="1:45" ht="25.5">
      <c r="A74" s="390" t="s">
        <v>577</v>
      </c>
      <c r="B74" s="103">
        <v>5820</v>
      </c>
      <c r="C74" s="103">
        <v>5778</v>
      </c>
      <c r="D74" s="103">
        <v>4205</v>
      </c>
      <c r="E74" s="103">
        <v>4397</v>
      </c>
      <c r="F74" s="103">
        <v>4397</v>
      </c>
      <c r="G74" s="103">
        <v>4397</v>
      </c>
      <c r="H74" s="103">
        <v>4397</v>
      </c>
      <c r="I74" s="103">
        <v>8951</v>
      </c>
      <c r="J74" s="103">
        <v>10846</v>
      </c>
      <c r="K74" s="103">
        <v>13133</v>
      </c>
      <c r="L74" s="103">
        <v>13181</v>
      </c>
      <c r="M74" s="103">
        <v>36215</v>
      </c>
      <c r="N74" s="103">
        <v>34229</v>
      </c>
      <c r="O74" s="103">
        <v>35833</v>
      </c>
      <c r="P74" s="103">
        <v>36069</v>
      </c>
      <c r="Q74" s="103">
        <v>33041</v>
      </c>
      <c r="R74" s="103">
        <v>26162</v>
      </c>
      <c r="S74" s="103">
        <v>13668</v>
      </c>
      <c r="T74" s="103">
        <v>13683</v>
      </c>
      <c r="U74" s="103">
        <v>1337705</v>
      </c>
      <c r="V74" s="103">
        <v>1346423</v>
      </c>
      <c r="W74" s="103">
        <v>1343947</v>
      </c>
      <c r="X74" s="103">
        <v>1397917</v>
      </c>
      <c r="Y74" s="103">
        <v>17898</v>
      </c>
      <c r="Z74" s="103">
        <v>18258</v>
      </c>
      <c r="AA74" s="103">
        <v>13283</v>
      </c>
      <c r="AB74" s="103">
        <v>10913</v>
      </c>
      <c r="AC74" s="103">
        <v>19612</v>
      </c>
      <c r="AD74" s="103">
        <v>15552</v>
      </c>
      <c r="AE74" s="103">
        <v>19368</v>
      </c>
      <c r="AF74" s="103">
        <v>17262</v>
      </c>
      <c r="AG74" s="103">
        <v>15910</v>
      </c>
      <c r="AH74" s="103">
        <v>15727</v>
      </c>
      <c r="AI74" s="103">
        <v>13062</v>
      </c>
      <c r="AJ74" s="103">
        <v>12922</v>
      </c>
      <c r="AK74" s="103">
        <v>13712</v>
      </c>
      <c r="AL74" s="103">
        <v>25259</v>
      </c>
      <c r="AM74" s="103">
        <v>21071</v>
      </c>
      <c r="AN74" s="103">
        <v>21344</v>
      </c>
      <c r="AO74" s="615">
        <v>22710</v>
      </c>
      <c r="AP74" s="615">
        <v>26843</v>
      </c>
      <c r="AQ74" s="615">
        <v>1731004</v>
      </c>
      <c r="AR74" s="615">
        <v>1738489</v>
      </c>
    </row>
    <row r="75" spans="1:45">
      <c r="A75" s="94"/>
      <c r="B75" s="88">
        <v>3773583</v>
      </c>
      <c r="C75" s="88">
        <v>3773978</v>
      </c>
      <c r="D75" s="88">
        <v>4132691</v>
      </c>
      <c r="E75" s="88">
        <v>5032576</v>
      </c>
      <c r="F75" s="88">
        <v>4089439</v>
      </c>
      <c r="G75" s="88">
        <v>4442864</v>
      </c>
      <c r="H75" s="88">
        <v>3754738</v>
      </c>
      <c r="I75" s="88">
        <v>5110219</v>
      </c>
      <c r="J75" s="88">
        <v>5406206</v>
      </c>
      <c r="K75" s="88">
        <v>5118909</v>
      </c>
      <c r="L75" s="88">
        <v>5403708</v>
      </c>
      <c r="M75" s="88">
        <v>5802447</v>
      </c>
      <c r="N75" s="88">
        <v>5098786</v>
      </c>
      <c r="O75" s="142">
        <v>4756584</v>
      </c>
      <c r="P75" s="142">
        <v>4829327</v>
      </c>
      <c r="Q75" s="142">
        <v>4788562</v>
      </c>
      <c r="R75" s="142">
        <v>4191483</v>
      </c>
      <c r="S75" s="142">
        <v>3623223</v>
      </c>
      <c r="T75" s="142">
        <v>3855296</v>
      </c>
      <c r="U75" s="142">
        <v>6396444</v>
      </c>
      <c r="V75" s="142">
        <v>5973087</v>
      </c>
      <c r="W75" s="142">
        <v>5630595</v>
      </c>
      <c r="X75" s="142">
        <v>5783980</v>
      </c>
      <c r="Y75" s="142">
        <v>3947248</v>
      </c>
      <c r="Z75" s="142">
        <v>4043539</v>
      </c>
      <c r="AA75" s="142">
        <v>3757700</v>
      </c>
      <c r="AB75" s="142">
        <v>3427219</v>
      </c>
      <c r="AC75" s="142">
        <v>4308641</v>
      </c>
      <c r="AD75" s="142">
        <v>3965103</v>
      </c>
      <c r="AE75" s="142">
        <v>3609381</v>
      </c>
      <c r="AF75" s="115">
        <v>5692852</v>
      </c>
      <c r="AG75" s="115">
        <v>4786474</v>
      </c>
      <c r="AH75" s="115">
        <v>4582568</v>
      </c>
      <c r="AI75" s="115">
        <v>3978095</v>
      </c>
      <c r="AJ75" s="115">
        <v>4838179</v>
      </c>
      <c r="AK75" s="115">
        <v>4501173</v>
      </c>
      <c r="AL75" s="115">
        <v>5391392</v>
      </c>
      <c r="AM75" s="115">
        <v>6079080</v>
      </c>
      <c r="AN75" s="115">
        <v>6489378</v>
      </c>
      <c r="AO75" s="115">
        <v>6865478</v>
      </c>
      <c r="AP75" s="115">
        <v>7749431</v>
      </c>
      <c r="AQ75" s="115">
        <v>6821897</v>
      </c>
      <c r="AR75" s="115">
        <v>6817330</v>
      </c>
      <c r="AS75" s="782"/>
    </row>
    <row r="76" spans="1:45">
      <c r="A76" s="94"/>
      <c r="B76" s="88"/>
      <c r="C76" s="88"/>
      <c r="D76" s="88"/>
      <c r="E76" s="88"/>
      <c r="F76" s="88"/>
      <c r="G76" s="88"/>
      <c r="H76" s="88"/>
      <c r="I76" s="88"/>
      <c r="J76" s="88"/>
      <c r="K76" s="88"/>
      <c r="L76" s="88"/>
      <c r="M76" s="88"/>
      <c r="N76" s="88"/>
      <c r="O76" s="124"/>
      <c r="P76" s="124"/>
      <c r="Q76" s="124"/>
      <c r="R76" s="124"/>
      <c r="S76" s="124"/>
      <c r="T76" s="124"/>
      <c r="U76" s="124"/>
      <c r="V76" s="124"/>
      <c r="W76" s="124"/>
      <c r="X76" s="124"/>
      <c r="Y76" s="124"/>
      <c r="Z76" s="124"/>
      <c r="AA76" s="124"/>
      <c r="AF76" s="115"/>
      <c r="AG76" s="115"/>
      <c r="AH76" s="115"/>
      <c r="AI76" s="115"/>
      <c r="AO76" s="115"/>
      <c r="AQ76" s="174"/>
    </row>
    <row r="77" spans="1:45">
      <c r="A77" s="86" t="s">
        <v>326</v>
      </c>
      <c r="B77" s="143">
        <v>21807983</v>
      </c>
      <c r="C77" s="143">
        <v>22016702</v>
      </c>
      <c r="D77" s="143">
        <v>22515176</v>
      </c>
      <c r="E77" s="143">
        <v>23426963</v>
      </c>
      <c r="F77" s="143">
        <v>22789982</v>
      </c>
      <c r="G77" s="143">
        <v>23404475</v>
      </c>
      <c r="H77" s="143">
        <v>23461511</v>
      </c>
      <c r="I77" s="143">
        <v>28526996</v>
      </c>
      <c r="J77" s="143">
        <v>28852487</v>
      </c>
      <c r="K77" s="143">
        <v>28968106</v>
      </c>
      <c r="L77" s="143">
        <v>29676658</v>
      </c>
      <c r="M77" s="143">
        <v>31273677</v>
      </c>
      <c r="N77" s="143">
        <v>30749673</v>
      </c>
      <c r="O77" s="143">
        <v>30689681</v>
      </c>
      <c r="P77" s="143">
        <v>31425277</v>
      </c>
      <c r="Q77" s="143">
        <v>32355570</v>
      </c>
      <c r="R77" s="143">
        <v>31670077</v>
      </c>
      <c r="S77" s="143">
        <v>31577237</v>
      </c>
      <c r="T77" s="143">
        <v>32137089</v>
      </c>
      <c r="U77" s="143">
        <v>34559193</v>
      </c>
      <c r="V77" s="143">
        <v>34172992</v>
      </c>
      <c r="W77" s="143">
        <v>34322074</v>
      </c>
      <c r="X77" s="143">
        <v>34949928</v>
      </c>
      <c r="Y77" s="143">
        <v>32071433</v>
      </c>
      <c r="Z77" s="143">
        <v>32250551</v>
      </c>
      <c r="AA77" s="143">
        <v>31661822</v>
      </c>
      <c r="AB77" s="143">
        <v>31913686</v>
      </c>
      <c r="AC77" s="143">
        <v>33456894</v>
      </c>
      <c r="AD77" s="143">
        <v>33216131</v>
      </c>
      <c r="AE77" s="143">
        <v>33225894</v>
      </c>
      <c r="AF77" s="143">
        <v>35619908</v>
      </c>
      <c r="AG77" s="143">
        <v>35835016</v>
      </c>
      <c r="AH77" s="143">
        <v>35480795</v>
      </c>
      <c r="AI77" s="143">
        <v>35052682</v>
      </c>
      <c r="AJ77" s="143">
        <v>36455026</v>
      </c>
      <c r="AK77" s="143">
        <v>37097477</v>
      </c>
      <c r="AL77" s="143">
        <v>38283421</v>
      </c>
      <c r="AM77" s="143">
        <v>39183499</v>
      </c>
      <c r="AN77" s="143">
        <v>41223119</v>
      </c>
      <c r="AO77" s="143">
        <v>41917765</v>
      </c>
      <c r="AP77" s="143">
        <v>42941080</v>
      </c>
      <c r="AQ77" s="143">
        <v>40010337</v>
      </c>
      <c r="AR77" s="143">
        <v>40518759</v>
      </c>
    </row>
    <row r="78" spans="1:45">
      <c r="A78" s="94"/>
      <c r="B78" s="88"/>
      <c r="C78" s="88"/>
      <c r="D78" s="88"/>
      <c r="E78" s="88"/>
      <c r="F78" s="88"/>
      <c r="G78" s="88"/>
      <c r="H78" s="88"/>
      <c r="I78" s="88"/>
      <c r="J78" s="88"/>
      <c r="K78" s="88"/>
      <c r="L78" s="88"/>
      <c r="M78" s="88"/>
      <c r="N78" s="88"/>
      <c r="O78" s="88"/>
      <c r="P78" s="88"/>
      <c r="Q78" s="144"/>
      <c r="R78" s="144"/>
      <c r="S78" s="144"/>
      <c r="T78" s="144"/>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row>
    <row r="79" spans="1:45">
      <c r="A79" s="125" t="s">
        <v>327</v>
      </c>
      <c r="B79" s="95"/>
      <c r="C79" s="95"/>
      <c r="D79" s="95"/>
      <c r="E79" s="95"/>
      <c r="F79" s="95"/>
      <c r="G79" s="95"/>
      <c r="H79" s="95"/>
      <c r="I79" s="95"/>
      <c r="J79" s="95"/>
      <c r="K79" s="95"/>
      <c r="L79" s="95"/>
      <c r="M79" s="95"/>
      <c r="N79" s="95"/>
      <c r="O79" s="95"/>
      <c r="P79" s="95"/>
      <c r="T79" s="115"/>
      <c r="AF79" s="115"/>
      <c r="AQ79" s="787"/>
      <c r="AR79" s="787"/>
    </row>
    <row r="80" spans="1:45" ht="25.5">
      <c r="A80" s="365" t="s">
        <v>578</v>
      </c>
      <c r="B80" s="97"/>
      <c r="C80" s="97"/>
      <c r="D80" s="97"/>
      <c r="E80" s="97"/>
      <c r="F80" s="97"/>
      <c r="G80" s="97"/>
      <c r="H80" s="97"/>
      <c r="I80" s="97"/>
      <c r="J80" s="97"/>
      <c r="K80" s="97"/>
      <c r="L80" s="97"/>
      <c r="M80" s="97"/>
      <c r="N80" s="97"/>
      <c r="O80" s="97"/>
      <c r="P80" s="97"/>
      <c r="T80" s="115"/>
      <c r="AF80" s="115"/>
      <c r="AQ80" s="787"/>
      <c r="AR80" s="787"/>
    </row>
    <row r="81" spans="1:44">
      <c r="A81" s="96" t="s">
        <v>329</v>
      </c>
      <c r="B81" s="115">
        <v>13986284</v>
      </c>
      <c r="C81" s="115">
        <v>14304949</v>
      </c>
      <c r="D81" s="115">
        <v>14304949</v>
      </c>
      <c r="E81" s="115">
        <v>15772945</v>
      </c>
      <c r="F81" s="115">
        <v>8762747</v>
      </c>
      <c r="G81" s="115">
        <v>8762747</v>
      </c>
      <c r="H81" s="115">
        <v>8762747</v>
      </c>
      <c r="I81" s="115">
        <v>8762747</v>
      </c>
      <c r="J81" s="115">
        <v>8762747</v>
      </c>
      <c r="K81" s="115">
        <v>8762747</v>
      </c>
      <c r="L81" s="115">
        <v>8762747</v>
      </c>
      <c r="M81" s="115">
        <v>8762747</v>
      </c>
      <c r="N81" s="115">
        <v>8762747</v>
      </c>
      <c r="O81" s="115">
        <v>8762747</v>
      </c>
      <c r="P81" s="115">
        <v>8762747</v>
      </c>
      <c r="Q81" s="115">
        <v>8762747</v>
      </c>
      <c r="R81" s="115">
        <v>8762747</v>
      </c>
      <c r="S81" s="115">
        <v>8762747</v>
      </c>
      <c r="T81" s="115">
        <v>8762747</v>
      </c>
      <c r="U81" s="115">
        <v>8762747</v>
      </c>
      <c r="V81" s="115">
        <v>8762747</v>
      </c>
      <c r="W81" s="115">
        <v>8762747</v>
      </c>
      <c r="X81" s="115">
        <v>8762747</v>
      </c>
      <c r="Y81" s="115">
        <v>8762747</v>
      </c>
      <c r="Z81" s="115">
        <v>8762747</v>
      </c>
      <c r="AA81" s="115">
        <v>8762747</v>
      </c>
      <c r="AB81" s="115">
        <v>8762747</v>
      </c>
      <c r="AC81" s="115">
        <v>8762747</v>
      </c>
      <c r="AD81" s="115">
        <v>8762747</v>
      </c>
      <c r="AE81" s="115">
        <v>8762747</v>
      </c>
      <c r="AF81" s="115">
        <v>8762747</v>
      </c>
      <c r="AG81" s="115">
        <v>8762747</v>
      </c>
      <c r="AH81" s="115">
        <v>8762747</v>
      </c>
      <c r="AI81" s="115">
        <v>8762747</v>
      </c>
      <c r="AJ81" s="115">
        <v>8762747</v>
      </c>
      <c r="AK81" s="115">
        <v>8762747</v>
      </c>
      <c r="AL81" s="115">
        <v>8762747</v>
      </c>
      <c r="AM81" s="115">
        <v>8762747</v>
      </c>
      <c r="AN81" s="115">
        <v>8762747</v>
      </c>
      <c r="AO81" s="115">
        <v>8762747</v>
      </c>
      <c r="AP81" s="115">
        <v>8762747</v>
      </c>
      <c r="AQ81" s="115">
        <v>8762747</v>
      </c>
      <c r="AR81" s="115">
        <v>8762747</v>
      </c>
    </row>
    <row r="82" spans="1:44">
      <c r="A82" s="96" t="s">
        <v>330</v>
      </c>
      <c r="B82" s="115">
        <v>240209</v>
      </c>
      <c r="C82" s="115">
        <v>240209</v>
      </c>
      <c r="D82" s="115">
        <v>240209</v>
      </c>
      <c r="E82" s="115">
        <v>475088</v>
      </c>
      <c r="F82" s="115">
        <v>7485286</v>
      </c>
      <c r="G82" s="115">
        <v>7412882</v>
      </c>
      <c r="H82" s="115">
        <v>7412882</v>
      </c>
      <c r="I82" s="115">
        <v>7412882</v>
      </c>
      <c r="J82" s="115">
        <v>7412882</v>
      </c>
      <c r="K82" s="115">
        <v>7953021</v>
      </c>
      <c r="L82" s="115">
        <v>7953021</v>
      </c>
      <c r="M82" s="115">
        <v>7953021</v>
      </c>
      <c r="N82" s="115">
        <v>7953021</v>
      </c>
      <c r="O82" s="115">
        <v>9037699</v>
      </c>
      <c r="P82" s="115">
        <v>9037699</v>
      </c>
      <c r="Q82" s="115">
        <v>9037699</v>
      </c>
      <c r="R82" s="115">
        <v>9037699</v>
      </c>
      <c r="S82" s="115">
        <v>10393686</v>
      </c>
      <c r="T82" s="115">
        <v>10393686</v>
      </c>
      <c r="U82" s="115">
        <v>10393686</v>
      </c>
      <c r="V82" s="115">
        <v>10393686</v>
      </c>
      <c r="W82" s="115">
        <v>11277247</v>
      </c>
      <c r="X82" s="115">
        <v>11277247</v>
      </c>
      <c r="Y82" s="115">
        <v>11277247</v>
      </c>
      <c r="Z82" s="115">
        <v>11277247</v>
      </c>
      <c r="AA82" s="115">
        <v>7823339</v>
      </c>
      <c r="AB82" s="115">
        <v>7823339</v>
      </c>
      <c r="AC82" s="115">
        <v>7823339</v>
      </c>
      <c r="AD82" s="115">
        <v>7823339</v>
      </c>
      <c r="AE82" s="115">
        <v>7657086</v>
      </c>
      <c r="AF82" s="115">
        <v>7657086</v>
      </c>
      <c r="AG82" s="115">
        <v>7657086</v>
      </c>
      <c r="AH82" s="115">
        <v>7657086</v>
      </c>
      <c r="AI82" s="115">
        <v>8511437</v>
      </c>
      <c r="AJ82" s="115">
        <v>8511437</v>
      </c>
      <c r="AK82" s="115">
        <v>8511437</v>
      </c>
      <c r="AL82" s="115">
        <v>8511437</v>
      </c>
      <c r="AM82" s="115">
        <v>6801584</v>
      </c>
      <c r="AN82" s="115">
        <v>6801584</v>
      </c>
      <c r="AO82" s="115">
        <v>6801584</v>
      </c>
      <c r="AP82" s="115">
        <v>6801584</v>
      </c>
      <c r="AQ82" s="115">
        <v>6801584</v>
      </c>
      <c r="AR82" s="115">
        <v>6338754</v>
      </c>
    </row>
    <row r="83" spans="1:44" ht="25.5">
      <c r="A83" s="365" t="s">
        <v>331</v>
      </c>
      <c r="B83" s="97">
        <v>-6238</v>
      </c>
      <c r="C83" s="97">
        <v>-6195</v>
      </c>
      <c r="D83" s="97">
        <v>-9153</v>
      </c>
      <c r="E83" s="139">
        <v>0</v>
      </c>
      <c r="F83" s="139">
        <v>0</v>
      </c>
      <c r="G83" s="139">
        <v>0</v>
      </c>
      <c r="H83" s="139">
        <v>0</v>
      </c>
      <c r="I83" s="139">
        <v>0</v>
      </c>
      <c r="J83" s="97">
        <v>-9586</v>
      </c>
      <c r="K83" s="97">
        <v>-32514</v>
      </c>
      <c r="L83" s="97">
        <v>-72384</v>
      </c>
      <c r="M83" s="97">
        <v>-153703</v>
      </c>
      <c r="N83" s="97">
        <v>-151005</v>
      </c>
      <c r="O83" s="97">
        <v>-123859</v>
      </c>
      <c r="P83" s="97">
        <v>-118166</v>
      </c>
      <c r="Q83" s="97">
        <v>-126651</v>
      </c>
      <c r="R83" s="97">
        <v>-120489</v>
      </c>
      <c r="S83" s="97">
        <v>-144845</v>
      </c>
      <c r="T83" s="97">
        <v>-157817</v>
      </c>
      <c r="U83" s="97">
        <v>-143019</v>
      </c>
      <c r="V83" s="97">
        <v>-130453</v>
      </c>
      <c r="W83" s="97">
        <v>-103630</v>
      </c>
      <c r="X83" s="97">
        <v>-92755</v>
      </c>
      <c r="Y83" s="97">
        <v>-73414</v>
      </c>
      <c r="Z83" s="97">
        <v>-53043</v>
      </c>
      <c r="AA83" s="97">
        <v>-33849</v>
      </c>
      <c r="AB83" s="97">
        <v>-5424</v>
      </c>
      <c r="AC83" s="115">
        <v>29660</v>
      </c>
      <c r="AD83" s="115">
        <v>26244</v>
      </c>
      <c r="AE83" s="115">
        <v>22309</v>
      </c>
      <c r="AF83" s="115">
        <v>22915</v>
      </c>
      <c r="AG83" s="115">
        <v>23051</v>
      </c>
      <c r="AH83" s="115">
        <v>12433</v>
      </c>
      <c r="AI83" s="115">
        <v>12372</v>
      </c>
      <c r="AJ83" s="115">
        <v>10971</v>
      </c>
      <c r="AK83" s="115">
        <v>3371</v>
      </c>
      <c r="AL83" s="115">
        <v>1127</v>
      </c>
      <c r="AM83" s="115">
        <v>647</v>
      </c>
      <c r="AN83" s="115">
        <v>2081</v>
      </c>
      <c r="AO83" s="115">
        <v>15666</v>
      </c>
      <c r="AP83" s="90">
        <v>-57388</v>
      </c>
      <c r="AQ83" s="90">
        <v>-91047</v>
      </c>
      <c r="AR83" s="90">
        <v>-82919</v>
      </c>
    </row>
    <row r="84" spans="1:44" ht="25.5">
      <c r="A84" s="365" t="s">
        <v>579</v>
      </c>
      <c r="B84" s="146">
        <v>0</v>
      </c>
      <c r="C84" s="146">
        <v>0</v>
      </c>
      <c r="D84" s="139">
        <v>0</v>
      </c>
      <c r="E84" s="139">
        <v>0</v>
      </c>
      <c r="F84" s="139">
        <v>0</v>
      </c>
      <c r="G84" s="139">
        <v>0</v>
      </c>
      <c r="H84" s="139">
        <v>0</v>
      </c>
      <c r="I84" s="139">
        <v>0</v>
      </c>
      <c r="J84" s="139">
        <v>0</v>
      </c>
      <c r="K84" s="97">
        <v>9226</v>
      </c>
      <c r="L84" s="147">
        <v>0</v>
      </c>
      <c r="M84" s="147">
        <v>0</v>
      </c>
      <c r="N84" s="147">
        <v>0</v>
      </c>
      <c r="O84" s="147">
        <v>0</v>
      </c>
      <c r="P84" s="147">
        <v>0</v>
      </c>
      <c r="Q84" s="147">
        <v>0</v>
      </c>
      <c r="R84" s="147">
        <v>0</v>
      </c>
      <c r="S84" s="147">
        <v>0</v>
      </c>
      <c r="T84" s="147">
        <v>0</v>
      </c>
      <c r="U84" s="147">
        <v>0</v>
      </c>
      <c r="V84" s="147">
        <v>0</v>
      </c>
      <c r="W84" s="147">
        <v>0</v>
      </c>
      <c r="X84" s="147">
        <v>0</v>
      </c>
      <c r="Y84" s="147">
        <v>0</v>
      </c>
      <c r="Z84" s="147">
        <v>0</v>
      </c>
      <c r="AA84" s="147">
        <v>0</v>
      </c>
      <c r="AB84" s="147">
        <v>0</v>
      </c>
      <c r="AC84" s="147">
        <v>0</v>
      </c>
      <c r="AD84" s="147">
        <v>0</v>
      </c>
      <c r="AE84" s="147">
        <v>0</v>
      </c>
      <c r="AF84" s="147">
        <v>0</v>
      </c>
      <c r="AG84" s="147">
        <v>0</v>
      </c>
      <c r="AH84" s="147">
        <v>0</v>
      </c>
      <c r="AI84" s="147">
        <v>0</v>
      </c>
      <c r="AJ84" s="147">
        <v>0</v>
      </c>
      <c r="AK84" s="147">
        <v>0</v>
      </c>
      <c r="AL84" s="147">
        <v>0</v>
      </c>
      <c r="AM84" s="147">
        <v>0</v>
      </c>
      <c r="AN84" s="147">
        <v>0</v>
      </c>
      <c r="AO84" s="585">
        <v>0</v>
      </c>
      <c r="AP84" s="585">
        <v>0</v>
      </c>
      <c r="AQ84" s="585">
        <v>0</v>
      </c>
      <c r="AR84" s="585">
        <v>0</v>
      </c>
    </row>
    <row r="85" spans="1:44" ht="25.5">
      <c r="A85" s="365" t="s">
        <v>301</v>
      </c>
      <c r="B85" s="146">
        <v>0</v>
      </c>
      <c r="C85" s="146">
        <v>0</v>
      </c>
      <c r="D85" s="97">
        <v>-213</v>
      </c>
      <c r="E85" s="97">
        <v>-271</v>
      </c>
      <c r="F85" s="97">
        <v>-150</v>
      </c>
      <c r="G85" s="97">
        <v>-120</v>
      </c>
      <c r="H85" s="97">
        <v>498</v>
      </c>
      <c r="I85" s="97">
        <v>87</v>
      </c>
      <c r="J85" s="97">
        <v>-60</v>
      </c>
      <c r="K85" s="97">
        <v>-164</v>
      </c>
      <c r="L85" s="97">
        <v>-350</v>
      </c>
      <c r="M85" s="97">
        <v>-370</v>
      </c>
      <c r="N85" s="97">
        <v>-442</v>
      </c>
      <c r="O85" s="97">
        <v>-11</v>
      </c>
      <c r="P85" s="97">
        <v>-289</v>
      </c>
      <c r="Q85" s="97">
        <v>-1631</v>
      </c>
      <c r="R85" s="97">
        <v>-1553</v>
      </c>
      <c r="S85" s="97">
        <v>-1590</v>
      </c>
      <c r="T85" s="97">
        <v>-1572</v>
      </c>
      <c r="U85" s="97">
        <v>-1386</v>
      </c>
      <c r="V85" s="97">
        <v>-1894</v>
      </c>
      <c r="W85" s="97">
        <v>-1358</v>
      </c>
      <c r="X85" s="97">
        <v>-1099</v>
      </c>
      <c r="Y85" s="97">
        <v>-791</v>
      </c>
      <c r="Z85" s="97">
        <v>-795</v>
      </c>
      <c r="AA85" s="115">
        <v>9131</v>
      </c>
      <c r="AB85" s="115">
        <v>1752</v>
      </c>
      <c r="AC85" s="115">
        <v>9200</v>
      </c>
      <c r="AD85" s="88">
        <v>-4665</v>
      </c>
      <c r="AE85" s="88">
        <v>-3475</v>
      </c>
      <c r="AF85" s="115">
        <v>11345</v>
      </c>
      <c r="AG85" s="115">
        <v>6776</v>
      </c>
      <c r="AH85" s="115">
        <v>11314</v>
      </c>
      <c r="AI85" s="115">
        <v>15647</v>
      </c>
      <c r="AJ85" s="115">
        <v>12431</v>
      </c>
      <c r="AK85" s="115">
        <v>14016</v>
      </c>
      <c r="AL85" s="115">
        <v>12865</v>
      </c>
      <c r="AM85" s="115">
        <v>13801</v>
      </c>
      <c r="AN85" s="115">
        <v>17249</v>
      </c>
      <c r="AO85" s="115">
        <v>14521</v>
      </c>
      <c r="AP85" s="115">
        <v>12497</v>
      </c>
      <c r="AQ85" s="115">
        <v>12707</v>
      </c>
      <c r="AR85" s="115">
        <v>12997</v>
      </c>
    </row>
    <row r="86" spans="1:44">
      <c r="A86" s="98" t="s">
        <v>580</v>
      </c>
      <c r="B86" s="124">
        <v>-2075344</v>
      </c>
      <c r="C86" s="124">
        <v>-2031013</v>
      </c>
      <c r="D86" s="124">
        <v>-1812843</v>
      </c>
      <c r="E86" s="124">
        <v>-1641605</v>
      </c>
      <c r="F86" s="124">
        <v>-1156121</v>
      </c>
      <c r="G86" s="124">
        <v>-1018094</v>
      </c>
      <c r="H86" s="124">
        <v>-716279</v>
      </c>
      <c r="I86" s="124">
        <v>-481414</v>
      </c>
      <c r="J86" s="124">
        <v>-111128</v>
      </c>
      <c r="K86" s="124">
        <v>-728008</v>
      </c>
      <c r="L86" s="124">
        <v>-306383</v>
      </c>
      <c r="M86" s="124">
        <v>-255014</v>
      </c>
      <c r="N86" s="124">
        <v>236127</v>
      </c>
      <c r="O86" s="124">
        <v>-909855</v>
      </c>
      <c r="P86" s="124">
        <v>-538065</v>
      </c>
      <c r="Q86" s="124">
        <v>-344999</v>
      </c>
      <c r="R86" s="124">
        <v>135928</v>
      </c>
      <c r="S86" s="124">
        <v>-1216944</v>
      </c>
      <c r="T86" s="124">
        <v>-890259</v>
      </c>
      <c r="U86" s="124">
        <v>-1045580</v>
      </c>
      <c r="V86" s="124">
        <v>-541413</v>
      </c>
      <c r="W86" s="124">
        <v>-1472252</v>
      </c>
      <c r="X86" s="124">
        <v>-1108646</v>
      </c>
      <c r="Y86" s="124">
        <v>-3947461</v>
      </c>
      <c r="Z86" s="124">
        <v>-3636418</v>
      </c>
      <c r="AA86" s="124">
        <v>-505261</v>
      </c>
      <c r="AB86" s="124">
        <v>-233429</v>
      </c>
      <c r="AC86" s="124">
        <v>24320</v>
      </c>
      <c r="AD86" s="124">
        <v>665862</v>
      </c>
      <c r="AE86" s="124">
        <v>1199287</v>
      </c>
      <c r="AF86" s="124">
        <v>1390734</v>
      </c>
      <c r="AG86" s="124">
        <v>1586786</v>
      </c>
      <c r="AH86" s="124">
        <v>2301126</v>
      </c>
      <c r="AI86" s="124">
        <v>1383852</v>
      </c>
      <c r="AJ86" s="124">
        <v>1670050</v>
      </c>
      <c r="AK86" s="124">
        <v>1004253</v>
      </c>
      <c r="AL86" s="124">
        <v>1534959</v>
      </c>
      <c r="AM86" s="124">
        <v>3391350</v>
      </c>
      <c r="AN86" s="124">
        <v>3584620</v>
      </c>
      <c r="AO86" s="615">
        <v>2597708</v>
      </c>
      <c r="AP86" s="615">
        <v>2763035</v>
      </c>
      <c r="AQ86" s="615">
        <v>2198752</v>
      </c>
      <c r="AR86" s="615">
        <v>3039266</v>
      </c>
    </row>
    <row r="87" spans="1:44">
      <c r="A87" s="94"/>
      <c r="B87" s="88">
        <v>12144911</v>
      </c>
      <c r="C87" s="88">
        <v>12507950</v>
      </c>
      <c r="D87" s="88">
        <v>12722949</v>
      </c>
      <c r="E87" s="115">
        <v>14606157</v>
      </c>
      <c r="F87" s="115">
        <v>15091762</v>
      </c>
      <c r="G87" s="115">
        <v>15157415</v>
      </c>
      <c r="H87" s="115">
        <v>15459848</v>
      </c>
      <c r="I87" s="115">
        <v>15694302</v>
      </c>
      <c r="J87" s="115">
        <v>16054855</v>
      </c>
      <c r="K87" s="115">
        <v>15964308</v>
      </c>
      <c r="L87" s="115">
        <v>16336651</v>
      </c>
      <c r="M87" s="115">
        <v>16306681</v>
      </c>
      <c r="N87" s="115">
        <v>16800448</v>
      </c>
      <c r="O87" s="115">
        <v>16766721</v>
      </c>
      <c r="P87" s="115">
        <v>17143926</v>
      </c>
      <c r="Q87" s="115">
        <v>17327165</v>
      </c>
      <c r="R87" s="115">
        <v>17814332</v>
      </c>
      <c r="S87" s="115">
        <v>17793054</v>
      </c>
      <c r="T87" s="115">
        <v>18106785</v>
      </c>
      <c r="U87" s="115">
        <v>17966448</v>
      </c>
      <c r="V87" s="115">
        <v>18482673</v>
      </c>
      <c r="W87" s="115">
        <v>18462754</v>
      </c>
      <c r="X87" s="115">
        <v>18837494</v>
      </c>
      <c r="Y87" s="115">
        <v>16018328</v>
      </c>
      <c r="Z87" s="115">
        <v>16349738</v>
      </c>
      <c r="AA87" s="115">
        <v>16056107</v>
      </c>
      <c r="AB87" s="115">
        <v>16348985</v>
      </c>
      <c r="AC87" s="115">
        <v>16649266</v>
      </c>
      <c r="AD87" s="115">
        <v>17273527</v>
      </c>
      <c r="AE87" s="115">
        <v>17637954</v>
      </c>
      <c r="AF87" s="115">
        <v>17844827</v>
      </c>
      <c r="AG87" s="115">
        <v>18036446</v>
      </c>
      <c r="AH87" s="115">
        <v>18744706</v>
      </c>
      <c r="AI87" s="115">
        <v>18686055</v>
      </c>
      <c r="AJ87" s="115">
        <v>18967636</v>
      </c>
      <c r="AK87" s="115">
        <v>18295824</v>
      </c>
      <c r="AL87" s="115">
        <v>18823135</v>
      </c>
      <c r="AM87" s="115">
        <v>18970129</v>
      </c>
      <c r="AN87" s="115">
        <v>19168281</v>
      </c>
      <c r="AO87" s="115">
        <v>18192226</v>
      </c>
      <c r="AP87" s="115">
        <v>18282475</v>
      </c>
      <c r="AQ87" s="115">
        <v>17684743</v>
      </c>
      <c r="AR87" s="115">
        <v>18070845</v>
      </c>
    </row>
    <row r="88" spans="1:44">
      <c r="A88" s="94"/>
      <c r="B88" s="88"/>
      <c r="C88" s="88"/>
      <c r="D88" s="88"/>
      <c r="E88" s="88"/>
      <c r="F88" s="88"/>
      <c r="G88" s="88"/>
      <c r="H88" s="88"/>
      <c r="I88" s="88"/>
      <c r="J88" s="88"/>
      <c r="K88" s="88"/>
      <c r="L88" s="88"/>
      <c r="M88" s="88"/>
      <c r="N88" s="88"/>
      <c r="O88" s="88"/>
      <c r="P88" s="88"/>
      <c r="Q88" s="88"/>
      <c r="R88" s="88"/>
      <c r="S88" s="88"/>
      <c r="T88" s="115"/>
      <c r="U88" s="115"/>
      <c r="V88" s="115"/>
      <c r="W88" s="115"/>
      <c r="X88" s="115"/>
      <c r="Y88" s="115"/>
      <c r="Z88" s="115"/>
      <c r="AA88" s="115"/>
      <c r="AB88" s="115"/>
      <c r="AC88" s="115"/>
      <c r="AF88" s="115"/>
      <c r="AG88" s="115"/>
      <c r="AH88" s="115"/>
      <c r="AI88" s="115"/>
      <c r="AP88" s="94"/>
      <c r="AQ88" s="94"/>
      <c r="AR88" s="94"/>
    </row>
    <row r="89" spans="1:44">
      <c r="A89" s="94" t="s">
        <v>333</v>
      </c>
      <c r="B89" s="88">
        <v>2441911</v>
      </c>
      <c r="C89" s="88">
        <v>2289945</v>
      </c>
      <c r="D89" s="88">
        <v>2321695</v>
      </c>
      <c r="E89" s="115">
        <v>496279</v>
      </c>
      <c r="F89" s="115">
        <v>485227</v>
      </c>
      <c r="G89" s="115">
        <v>479419</v>
      </c>
      <c r="H89" s="115">
        <v>462626</v>
      </c>
      <c r="I89" s="115">
        <v>455203</v>
      </c>
      <c r="J89" s="115">
        <v>474598</v>
      </c>
      <c r="K89" s="115">
        <v>474902</v>
      </c>
      <c r="L89" s="115">
        <v>502763</v>
      </c>
      <c r="M89" s="115">
        <v>493339</v>
      </c>
      <c r="N89" s="115">
        <v>515613</v>
      </c>
      <c r="O89" s="115">
        <v>526444</v>
      </c>
      <c r="P89" s="115">
        <v>531410</v>
      </c>
      <c r="Q89" s="115">
        <v>466334</v>
      </c>
      <c r="R89" s="115">
        <v>54808</v>
      </c>
      <c r="S89" s="115">
        <v>29574</v>
      </c>
      <c r="T89" s="115">
        <v>30306</v>
      </c>
      <c r="U89" s="115">
        <v>30116</v>
      </c>
      <c r="V89" s="115">
        <v>30662</v>
      </c>
      <c r="W89" s="115">
        <v>29040</v>
      </c>
      <c r="X89" s="115">
        <v>29207</v>
      </c>
      <c r="Y89" s="115">
        <v>29829</v>
      </c>
      <c r="Z89" s="115">
        <v>30344</v>
      </c>
      <c r="AA89" s="115">
        <v>28016</v>
      </c>
      <c r="AB89" s="115">
        <v>28534</v>
      </c>
      <c r="AC89" s="115">
        <v>30052</v>
      </c>
      <c r="AD89" s="115">
        <v>30761</v>
      </c>
      <c r="AE89" s="115">
        <v>30804</v>
      </c>
      <c r="AF89" s="115">
        <v>31315</v>
      </c>
      <c r="AG89" s="115">
        <v>31367</v>
      </c>
      <c r="AH89" s="115">
        <v>32282</v>
      </c>
      <c r="AI89" s="115">
        <v>33180</v>
      </c>
      <c r="AJ89" s="115">
        <v>32649</v>
      </c>
      <c r="AK89" s="115">
        <v>132657</v>
      </c>
      <c r="AL89" s="115">
        <v>385947</v>
      </c>
      <c r="AM89" s="115">
        <v>386282</v>
      </c>
      <c r="AN89" s="115">
        <v>901613</v>
      </c>
      <c r="AO89" s="115">
        <v>900434</v>
      </c>
      <c r="AP89" s="115">
        <v>900627</v>
      </c>
      <c r="AQ89" s="115">
        <v>899840</v>
      </c>
      <c r="AR89" s="115">
        <v>897087</v>
      </c>
    </row>
    <row r="90" spans="1:44">
      <c r="A90" s="94"/>
      <c r="B90" s="88"/>
      <c r="C90" s="88"/>
      <c r="D90" s="88"/>
      <c r="E90" s="88"/>
      <c r="F90" s="88"/>
      <c r="G90" s="88"/>
      <c r="H90" s="88"/>
      <c r="I90" s="88"/>
      <c r="J90" s="88"/>
      <c r="K90" s="88"/>
      <c r="L90" s="88"/>
      <c r="M90" s="88"/>
      <c r="N90" s="88"/>
      <c r="O90" s="88"/>
      <c r="P90" s="88"/>
      <c r="Q90" s="88"/>
      <c r="R90" s="88"/>
      <c r="S90" s="88"/>
      <c r="T90" s="115"/>
      <c r="U90" s="115"/>
      <c r="V90" s="115"/>
      <c r="W90" s="115"/>
      <c r="X90" s="115"/>
      <c r="Y90" s="115"/>
      <c r="Z90" s="115"/>
      <c r="AA90" s="115"/>
      <c r="AB90" s="115"/>
      <c r="AC90" s="115"/>
      <c r="AF90" s="115"/>
      <c r="AG90" s="115"/>
      <c r="AH90" s="115"/>
      <c r="AI90" s="115"/>
      <c r="AP90" s="94"/>
      <c r="AQ90" s="94"/>
      <c r="AR90" s="94"/>
    </row>
    <row r="91" spans="1:44">
      <c r="A91" s="100" t="s">
        <v>334</v>
      </c>
      <c r="B91" s="144">
        <v>14586822</v>
      </c>
      <c r="C91" s="144">
        <v>14797895</v>
      </c>
      <c r="D91" s="144">
        <v>15044644</v>
      </c>
      <c r="E91" s="144">
        <v>15102436</v>
      </c>
      <c r="F91" s="144">
        <v>15576989</v>
      </c>
      <c r="G91" s="144">
        <v>15636834</v>
      </c>
      <c r="H91" s="144">
        <v>15922474</v>
      </c>
      <c r="I91" s="144">
        <v>16149505</v>
      </c>
      <c r="J91" s="144">
        <v>16529453</v>
      </c>
      <c r="K91" s="144">
        <v>16439210</v>
      </c>
      <c r="L91" s="144">
        <v>16839414</v>
      </c>
      <c r="M91" s="144">
        <v>16800020</v>
      </c>
      <c r="N91" s="144">
        <v>17316061</v>
      </c>
      <c r="O91" s="144">
        <v>17293165</v>
      </c>
      <c r="P91" s="144">
        <v>17675336</v>
      </c>
      <c r="Q91" s="144">
        <v>17793499</v>
      </c>
      <c r="R91" s="144">
        <v>17869140</v>
      </c>
      <c r="S91" s="144">
        <v>17822628</v>
      </c>
      <c r="T91" s="144">
        <v>18137091</v>
      </c>
      <c r="U91" s="144">
        <v>17996564</v>
      </c>
      <c r="V91" s="144">
        <v>18513335</v>
      </c>
      <c r="W91" s="144">
        <v>18491794</v>
      </c>
      <c r="X91" s="144">
        <v>18866701</v>
      </c>
      <c r="Y91" s="144">
        <v>16048157</v>
      </c>
      <c r="Z91" s="144">
        <v>16380082</v>
      </c>
      <c r="AA91" s="144">
        <v>16084123</v>
      </c>
      <c r="AB91" s="144">
        <v>16377519</v>
      </c>
      <c r="AC91" s="144">
        <v>16679318</v>
      </c>
      <c r="AD91" s="144">
        <v>17304288</v>
      </c>
      <c r="AE91" s="144">
        <v>17668758</v>
      </c>
      <c r="AF91" s="144">
        <v>17876142</v>
      </c>
      <c r="AG91" s="144">
        <v>18067813</v>
      </c>
      <c r="AH91" s="144">
        <v>18776988</v>
      </c>
      <c r="AI91" s="144">
        <v>18719235</v>
      </c>
      <c r="AJ91" s="144">
        <v>19000285</v>
      </c>
      <c r="AK91" s="144">
        <v>18428481</v>
      </c>
      <c r="AL91" s="144">
        <v>19209082</v>
      </c>
      <c r="AM91" s="144">
        <v>19356411</v>
      </c>
      <c r="AN91" s="144">
        <v>20069894</v>
      </c>
      <c r="AO91" s="144">
        <v>19092660</v>
      </c>
      <c r="AP91" s="144">
        <v>19183102</v>
      </c>
      <c r="AQ91" s="144">
        <v>18584583</v>
      </c>
      <c r="AR91" s="144">
        <v>18967932</v>
      </c>
    </row>
    <row r="92" spans="1:44">
      <c r="A92" s="94"/>
      <c r="B92" s="88"/>
      <c r="C92" s="88"/>
      <c r="D92" s="88"/>
      <c r="E92" s="88"/>
      <c r="F92" s="88"/>
      <c r="G92" s="88"/>
      <c r="H92" s="88"/>
      <c r="I92" s="88"/>
      <c r="J92" s="88"/>
      <c r="K92" s="88"/>
      <c r="L92" s="88"/>
      <c r="M92" s="88"/>
      <c r="N92" s="88"/>
      <c r="O92" s="88"/>
      <c r="P92" s="88"/>
      <c r="Q92" s="144"/>
      <c r="R92" s="144"/>
      <c r="S92" s="144"/>
      <c r="T92" s="144"/>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row>
    <row r="93" spans="1:44">
      <c r="A93" s="125" t="s">
        <v>335</v>
      </c>
      <c r="B93" s="95"/>
      <c r="C93" s="95"/>
      <c r="D93" s="95"/>
      <c r="E93" s="95"/>
      <c r="F93" s="95"/>
      <c r="G93" s="95"/>
      <c r="H93" s="95"/>
      <c r="I93" s="95"/>
      <c r="J93" s="95"/>
      <c r="K93" s="95"/>
      <c r="L93" s="95"/>
      <c r="M93" s="95"/>
      <c r="N93" s="95"/>
      <c r="O93" s="95"/>
      <c r="P93" s="95"/>
      <c r="S93" s="88"/>
      <c r="T93" s="115"/>
      <c r="AF93" s="115"/>
      <c r="AH93" s="115"/>
      <c r="AP93" s="94"/>
      <c r="AQ93" s="787"/>
      <c r="AR93" s="787"/>
    </row>
    <row r="94" spans="1:44">
      <c r="A94" s="96" t="s">
        <v>581</v>
      </c>
      <c r="B94" s="115">
        <v>1146545</v>
      </c>
      <c r="C94" s="115">
        <v>989098</v>
      </c>
      <c r="D94" s="115">
        <v>917202</v>
      </c>
      <c r="E94" s="115">
        <v>1076178</v>
      </c>
      <c r="F94" s="115">
        <v>1104014</v>
      </c>
      <c r="G94" s="115">
        <v>1045564</v>
      </c>
      <c r="H94" s="115">
        <v>1036475</v>
      </c>
      <c r="I94" s="115">
        <v>4251944</v>
      </c>
      <c r="J94" s="115">
        <v>4867857</v>
      </c>
      <c r="K94" s="115">
        <v>4883367</v>
      </c>
      <c r="L94" s="115">
        <v>5324024</v>
      </c>
      <c r="M94" s="115">
        <v>5222882</v>
      </c>
      <c r="N94" s="115">
        <v>5643271</v>
      </c>
      <c r="O94" s="115">
        <v>5606826</v>
      </c>
      <c r="P94" s="115">
        <v>5577394</v>
      </c>
      <c r="Q94" s="115">
        <v>5500532</v>
      </c>
      <c r="R94" s="115">
        <v>5827367</v>
      </c>
      <c r="S94" s="115">
        <v>6005603</v>
      </c>
      <c r="T94" s="115">
        <v>6183835</v>
      </c>
      <c r="U94" s="115">
        <v>7422332</v>
      </c>
      <c r="V94" s="115">
        <v>7371792</v>
      </c>
      <c r="W94" s="115">
        <v>7367670</v>
      </c>
      <c r="X94" s="115">
        <v>7648162</v>
      </c>
      <c r="Y94" s="115">
        <v>4890404</v>
      </c>
      <c r="Z94" s="793">
        <v>7751518</v>
      </c>
      <c r="AA94" s="793">
        <v>7754327</v>
      </c>
      <c r="AB94" s="793">
        <v>7397598</v>
      </c>
      <c r="AC94" s="793">
        <v>8759789</v>
      </c>
      <c r="AD94" s="793">
        <v>8850672</v>
      </c>
      <c r="AE94" s="793">
        <v>8809471</v>
      </c>
      <c r="AF94" s="793">
        <v>10641045</v>
      </c>
      <c r="AG94" s="793">
        <v>9501414</v>
      </c>
      <c r="AH94" s="793">
        <v>9467201</v>
      </c>
      <c r="AI94" s="793">
        <v>9579171</v>
      </c>
      <c r="AJ94" s="793">
        <v>9459494</v>
      </c>
      <c r="AK94" s="793">
        <v>8488210</v>
      </c>
      <c r="AL94" s="793">
        <v>10169436</v>
      </c>
      <c r="AM94" s="793">
        <v>10275871</v>
      </c>
      <c r="AN94" s="793">
        <v>10821373</v>
      </c>
      <c r="AO94" s="793">
        <v>11830183</v>
      </c>
      <c r="AP94" s="793">
        <v>13260074</v>
      </c>
      <c r="AQ94" s="793">
        <v>13177984</v>
      </c>
      <c r="AR94" s="793">
        <v>12158038</v>
      </c>
    </row>
    <row r="95" spans="1:44">
      <c r="A95" s="221" t="s">
        <v>998</v>
      </c>
      <c r="B95" s="115">
        <v>78608</v>
      </c>
      <c r="C95" s="115">
        <v>75115</v>
      </c>
      <c r="D95" s="115">
        <v>71115</v>
      </c>
      <c r="E95" s="115">
        <v>67810</v>
      </c>
      <c r="F95" s="115">
        <v>64167</v>
      </c>
      <c r="G95" s="115">
        <v>61246</v>
      </c>
      <c r="H95" s="115">
        <v>59665</v>
      </c>
      <c r="I95" s="115">
        <v>56232</v>
      </c>
      <c r="J95" s="115">
        <v>51418</v>
      </c>
      <c r="K95" s="115">
        <v>48780</v>
      </c>
      <c r="L95" s="115">
        <v>46004</v>
      </c>
      <c r="M95" s="115">
        <v>41796</v>
      </c>
      <c r="N95" s="115">
        <v>37023</v>
      </c>
      <c r="O95" s="115">
        <v>34874</v>
      </c>
      <c r="P95" s="115">
        <v>33444</v>
      </c>
      <c r="Q95" s="115">
        <v>61643</v>
      </c>
      <c r="R95" s="115">
        <v>56025</v>
      </c>
      <c r="S95" s="115">
        <v>52858</v>
      </c>
      <c r="T95" s="115">
        <v>50388</v>
      </c>
      <c r="U95" s="115">
        <v>46443</v>
      </c>
      <c r="V95" s="115">
        <v>41961</v>
      </c>
      <c r="W95" s="115">
        <v>39652</v>
      </c>
      <c r="X95" s="115">
        <v>37430</v>
      </c>
      <c r="Y95" s="115">
        <v>33723</v>
      </c>
      <c r="Z95" s="794"/>
      <c r="AA95" s="794"/>
      <c r="AB95" s="794"/>
      <c r="AC95" s="794"/>
      <c r="AD95" s="794"/>
      <c r="AE95" s="794">
        <v>0</v>
      </c>
      <c r="AF95" s="794"/>
      <c r="AG95" s="794"/>
      <c r="AH95" s="794"/>
      <c r="AI95" s="794"/>
      <c r="AJ95" s="794"/>
      <c r="AK95" s="794"/>
      <c r="AL95" s="794"/>
      <c r="AM95" s="794"/>
      <c r="AN95" s="794"/>
      <c r="AO95" s="794"/>
      <c r="AP95" s="794"/>
      <c r="AQ95" s="794"/>
      <c r="AR95" s="794"/>
    </row>
    <row r="96" spans="1:44" ht="25.5">
      <c r="A96" s="402" t="s">
        <v>582</v>
      </c>
      <c r="B96" s="115">
        <v>8579</v>
      </c>
      <c r="C96" s="115">
        <v>8041</v>
      </c>
      <c r="D96" s="115">
        <v>10689</v>
      </c>
      <c r="E96" s="115">
        <v>6910</v>
      </c>
      <c r="F96" s="115">
        <v>8709</v>
      </c>
      <c r="G96" s="115">
        <v>6213</v>
      </c>
      <c r="H96" s="115">
        <v>7111</v>
      </c>
      <c r="I96" s="115">
        <v>7968</v>
      </c>
      <c r="J96" s="115">
        <v>6533</v>
      </c>
      <c r="K96" s="115">
        <v>7197</v>
      </c>
      <c r="L96" s="115">
        <v>6390</v>
      </c>
      <c r="M96" s="115">
        <v>7890</v>
      </c>
      <c r="N96" s="115">
        <v>8089</v>
      </c>
      <c r="O96" s="115">
        <v>9180</v>
      </c>
      <c r="P96" s="115">
        <v>8241</v>
      </c>
      <c r="Q96" s="115">
        <v>7827</v>
      </c>
      <c r="R96" s="115">
        <v>7299</v>
      </c>
      <c r="S96" s="115">
        <v>46841</v>
      </c>
      <c r="T96" s="115">
        <v>52338</v>
      </c>
      <c r="U96" s="115">
        <v>48986</v>
      </c>
      <c r="V96" s="115">
        <v>53148</v>
      </c>
      <c r="W96" s="115">
        <v>64058</v>
      </c>
      <c r="X96" s="115">
        <v>82828</v>
      </c>
      <c r="Y96" s="115">
        <v>86549</v>
      </c>
      <c r="Z96" s="115">
        <v>48290</v>
      </c>
      <c r="AA96" s="115">
        <v>47775</v>
      </c>
      <c r="AB96" s="115">
        <v>49341</v>
      </c>
      <c r="AC96" s="115">
        <v>72374</v>
      </c>
      <c r="AD96" s="115">
        <v>68476</v>
      </c>
      <c r="AE96" s="115">
        <v>76888</v>
      </c>
      <c r="AF96" s="115">
        <v>75470</v>
      </c>
      <c r="AG96" s="115">
        <v>86662</v>
      </c>
      <c r="AH96" s="115">
        <v>81321</v>
      </c>
      <c r="AI96" s="115">
        <v>83412</v>
      </c>
      <c r="AJ96" s="115">
        <v>85804</v>
      </c>
      <c r="AK96" s="115">
        <v>69840</v>
      </c>
      <c r="AL96" s="115">
        <v>67366</v>
      </c>
      <c r="AM96" s="115">
        <v>29998</v>
      </c>
      <c r="AN96" s="115">
        <v>30241</v>
      </c>
      <c r="AO96" s="115">
        <v>62569</v>
      </c>
      <c r="AP96" s="115">
        <v>41032</v>
      </c>
      <c r="AQ96" s="115">
        <v>40038</v>
      </c>
      <c r="AR96" s="115">
        <v>42258</v>
      </c>
    </row>
    <row r="97" spans="1:45">
      <c r="A97" s="96" t="s">
        <v>583</v>
      </c>
      <c r="B97" s="579" t="s">
        <v>69</v>
      </c>
      <c r="C97" s="579" t="s">
        <v>69</v>
      </c>
      <c r="D97" s="579" t="s">
        <v>69</v>
      </c>
      <c r="E97" s="146">
        <v>0</v>
      </c>
      <c r="F97" s="579" t="s">
        <v>69</v>
      </c>
      <c r="G97" s="579" t="s">
        <v>69</v>
      </c>
      <c r="H97" s="579" t="s">
        <v>69</v>
      </c>
      <c r="I97" s="146">
        <v>0</v>
      </c>
      <c r="J97" s="579" t="s">
        <v>69</v>
      </c>
      <c r="K97" s="579" t="s">
        <v>69</v>
      </c>
      <c r="L97" s="579" t="s">
        <v>69</v>
      </c>
      <c r="M97" s="115">
        <v>150594</v>
      </c>
      <c r="N97" s="115">
        <v>154956</v>
      </c>
      <c r="O97" s="115">
        <v>83862</v>
      </c>
      <c r="P97" s="115">
        <v>93540</v>
      </c>
      <c r="Q97" s="115">
        <v>87573</v>
      </c>
      <c r="R97" s="115">
        <v>96139</v>
      </c>
      <c r="S97" s="115">
        <v>103198</v>
      </c>
      <c r="T97" s="115">
        <v>132773</v>
      </c>
      <c r="U97" s="115">
        <v>93501</v>
      </c>
      <c r="V97" s="115">
        <v>95096</v>
      </c>
      <c r="W97" s="115">
        <v>93800</v>
      </c>
      <c r="X97" s="115">
        <v>54838</v>
      </c>
      <c r="Y97" s="115">
        <v>15156</v>
      </c>
      <c r="Z97" s="115">
        <v>6</v>
      </c>
      <c r="AA97" s="115">
        <v>12</v>
      </c>
      <c r="AB97" s="115">
        <v>47</v>
      </c>
      <c r="AC97" s="147">
        <v>0</v>
      </c>
      <c r="AD97" s="94">
        <v>36</v>
      </c>
      <c r="AE97" s="94">
        <v>21</v>
      </c>
      <c r="AF97" s="115">
        <v>45</v>
      </c>
      <c r="AG97" s="115">
        <v>5217</v>
      </c>
      <c r="AH97" s="115">
        <v>5898</v>
      </c>
      <c r="AI97" s="115">
        <v>7213</v>
      </c>
      <c r="AJ97" s="115">
        <v>37524</v>
      </c>
      <c r="AK97" s="115">
        <v>37930</v>
      </c>
      <c r="AL97" s="115">
        <v>10922</v>
      </c>
      <c r="AM97" s="115">
        <v>27297</v>
      </c>
      <c r="AN97" s="115">
        <v>31359</v>
      </c>
      <c r="AO97" s="115">
        <v>16848</v>
      </c>
      <c r="AP97" s="115">
        <v>76665</v>
      </c>
      <c r="AQ97" s="115">
        <v>107013</v>
      </c>
      <c r="AR97" s="115">
        <v>98856</v>
      </c>
    </row>
    <row r="98" spans="1:45">
      <c r="A98" s="96" t="s">
        <v>337</v>
      </c>
      <c r="B98" s="816" t="s">
        <v>70</v>
      </c>
      <c r="C98" s="816" t="s">
        <v>71</v>
      </c>
      <c r="D98" s="816" t="s">
        <v>72</v>
      </c>
      <c r="E98" s="115">
        <v>1158941</v>
      </c>
      <c r="F98" s="816" t="s">
        <v>73</v>
      </c>
      <c r="G98" s="816" t="s">
        <v>74</v>
      </c>
      <c r="H98" s="816" t="s">
        <v>75</v>
      </c>
      <c r="I98" s="97">
        <v>1203375</v>
      </c>
      <c r="J98" s="816" t="s">
        <v>76</v>
      </c>
      <c r="K98" s="816" t="s">
        <v>77</v>
      </c>
      <c r="L98" s="816" t="s">
        <v>78</v>
      </c>
      <c r="M98" s="115">
        <v>1568219</v>
      </c>
      <c r="N98" s="115">
        <v>1555705</v>
      </c>
      <c r="O98" s="115">
        <v>1543852</v>
      </c>
      <c r="P98" s="115">
        <v>1545749</v>
      </c>
      <c r="Q98" s="115">
        <v>1497814</v>
      </c>
      <c r="R98" s="115">
        <v>1491859</v>
      </c>
      <c r="S98" s="115">
        <v>1494542</v>
      </c>
      <c r="T98" s="115">
        <v>1497375</v>
      </c>
      <c r="U98" s="115">
        <v>1948323</v>
      </c>
      <c r="V98" s="115">
        <v>1952636</v>
      </c>
      <c r="W98" s="115">
        <v>1940365</v>
      </c>
      <c r="X98" s="115">
        <v>1837619</v>
      </c>
      <c r="Y98" s="115">
        <v>1735206</v>
      </c>
      <c r="Z98" s="115">
        <v>1771941</v>
      </c>
      <c r="AA98" s="115">
        <v>1767471</v>
      </c>
      <c r="AB98" s="115">
        <v>1779311</v>
      </c>
      <c r="AC98" s="115">
        <v>1373385</v>
      </c>
      <c r="AD98" s="115">
        <v>1377726</v>
      </c>
      <c r="AE98" s="115">
        <v>1371183</v>
      </c>
      <c r="AF98" s="115">
        <v>1371769</v>
      </c>
      <c r="AG98" s="115">
        <v>1380650</v>
      </c>
      <c r="AH98" s="115">
        <v>1089713</v>
      </c>
      <c r="AI98" s="115">
        <v>1080793</v>
      </c>
      <c r="AJ98" s="115">
        <v>1085611</v>
      </c>
      <c r="AK98" s="115">
        <v>1114191</v>
      </c>
      <c r="AL98" s="115">
        <v>1117086</v>
      </c>
      <c r="AM98" s="115">
        <v>1098442</v>
      </c>
      <c r="AN98" s="115">
        <v>1104323</v>
      </c>
      <c r="AO98" s="115">
        <v>1313480</v>
      </c>
      <c r="AP98" s="115">
        <v>1325111</v>
      </c>
      <c r="AQ98" s="115">
        <v>917885</v>
      </c>
      <c r="AR98" s="115">
        <v>917882</v>
      </c>
    </row>
    <row r="99" spans="1:45">
      <c r="A99" s="96" t="s">
        <v>345</v>
      </c>
      <c r="B99" s="817"/>
      <c r="C99" s="817">
        <v>33607</v>
      </c>
      <c r="D99" s="817"/>
      <c r="E99" s="115">
        <v>30861</v>
      </c>
      <c r="F99" s="817">
        <v>1079754</v>
      </c>
      <c r="G99" s="817"/>
      <c r="H99" s="817">
        <v>1105630</v>
      </c>
      <c r="I99" s="97">
        <v>61200</v>
      </c>
      <c r="J99" s="817">
        <v>1215105</v>
      </c>
      <c r="K99" s="817"/>
      <c r="L99" s="817">
        <v>1199581</v>
      </c>
      <c r="M99" s="115">
        <v>82523</v>
      </c>
      <c r="N99" s="115">
        <v>83534</v>
      </c>
      <c r="O99" s="115">
        <v>84558</v>
      </c>
      <c r="P99" s="115">
        <v>85612</v>
      </c>
      <c r="Q99" s="115">
        <v>141408</v>
      </c>
      <c r="R99" s="115">
        <v>142931</v>
      </c>
      <c r="S99" s="115">
        <v>140542</v>
      </c>
      <c r="T99" s="115">
        <v>142200</v>
      </c>
      <c r="U99" s="115">
        <v>165278</v>
      </c>
      <c r="V99" s="115">
        <v>166363</v>
      </c>
      <c r="W99" s="115">
        <v>166795</v>
      </c>
      <c r="X99" s="115">
        <v>167772</v>
      </c>
      <c r="Y99" s="115">
        <v>377372</v>
      </c>
      <c r="Z99" s="115">
        <v>440582</v>
      </c>
      <c r="AA99" s="115">
        <v>442561</v>
      </c>
      <c r="AB99" s="115">
        <v>442299</v>
      </c>
      <c r="AC99" s="115">
        <v>449310</v>
      </c>
      <c r="AD99" s="115">
        <v>303029</v>
      </c>
      <c r="AE99" s="115">
        <v>296703</v>
      </c>
      <c r="AF99" s="115">
        <v>298613</v>
      </c>
      <c r="AG99" s="115">
        <v>351138</v>
      </c>
      <c r="AH99" s="115">
        <v>353398</v>
      </c>
      <c r="AI99" s="115">
        <v>355721</v>
      </c>
      <c r="AJ99" s="115">
        <v>370092</v>
      </c>
      <c r="AK99" s="115">
        <v>396513</v>
      </c>
      <c r="AL99" s="115">
        <v>395540</v>
      </c>
      <c r="AM99" s="115">
        <v>395241</v>
      </c>
      <c r="AN99" s="115">
        <v>436571</v>
      </c>
      <c r="AO99" s="115">
        <v>663130</v>
      </c>
      <c r="AP99" s="115">
        <v>656421</v>
      </c>
      <c r="AQ99" s="115">
        <v>690279</v>
      </c>
      <c r="AR99" s="115">
        <v>676050</v>
      </c>
    </row>
    <row r="100" spans="1:45">
      <c r="A100" s="96" t="s">
        <v>339</v>
      </c>
      <c r="B100" s="97">
        <v>618675</v>
      </c>
      <c r="C100" s="97">
        <v>610845</v>
      </c>
      <c r="D100" s="97">
        <v>606469</v>
      </c>
      <c r="E100" s="115">
        <v>644522</v>
      </c>
      <c r="F100" s="115">
        <v>642121</v>
      </c>
      <c r="G100" s="115">
        <v>637279</v>
      </c>
      <c r="H100" s="115">
        <v>628452</v>
      </c>
      <c r="I100" s="115">
        <v>569562</v>
      </c>
      <c r="J100" s="115">
        <v>636800</v>
      </c>
      <c r="K100" s="115">
        <v>630731</v>
      </c>
      <c r="L100" s="115">
        <v>633024</v>
      </c>
      <c r="M100" s="115">
        <v>639643</v>
      </c>
      <c r="N100" s="115">
        <v>715776</v>
      </c>
      <c r="O100" s="115">
        <v>729055</v>
      </c>
      <c r="P100" s="115">
        <v>750612</v>
      </c>
      <c r="Q100" s="115">
        <v>668487</v>
      </c>
      <c r="R100" s="115">
        <v>677044</v>
      </c>
      <c r="S100" s="115">
        <v>680537</v>
      </c>
      <c r="T100" s="115">
        <v>670383</v>
      </c>
      <c r="U100" s="115">
        <v>662072</v>
      </c>
      <c r="V100" s="115">
        <v>648602</v>
      </c>
      <c r="W100" s="115">
        <v>643584</v>
      </c>
      <c r="X100" s="115">
        <v>634492</v>
      </c>
      <c r="Y100" s="115">
        <v>650364</v>
      </c>
      <c r="Z100" s="115">
        <v>640413</v>
      </c>
      <c r="AA100" s="115">
        <v>642503</v>
      </c>
      <c r="AB100" s="115">
        <v>628699</v>
      </c>
      <c r="AC100" s="115">
        <v>554293</v>
      </c>
      <c r="AD100" s="115">
        <v>544219</v>
      </c>
      <c r="AE100" s="115">
        <v>531524</v>
      </c>
      <c r="AF100" s="115">
        <v>524100</v>
      </c>
      <c r="AG100" s="115">
        <v>541318</v>
      </c>
      <c r="AH100" s="115">
        <v>363869</v>
      </c>
      <c r="AI100" s="115">
        <v>360717</v>
      </c>
      <c r="AJ100" s="115">
        <v>359883</v>
      </c>
      <c r="AK100" s="115">
        <v>440309</v>
      </c>
      <c r="AL100" s="115">
        <v>441085</v>
      </c>
      <c r="AM100" s="115">
        <v>442775</v>
      </c>
      <c r="AN100" s="115">
        <v>462620</v>
      </c>
      <c r="AO100" s="115">
        <v>460003</v>
      </c>
      <c r="AP100" s="115">
        <v>464160</v>
      </c>
      <c r="AQ100" s="115">
        <v>367373</v>
      </c>
      <c r="AR100" s="115">
        <v>384249</v>
      </c>
    </row>
    <row r="101" spans="1:45">
      <c r="A101" s="96" t="s">
        <v>584</v>
      </c>
      <c r="B101" s="97">
        <v>1175970</v>
      </c>
      <c r="C101" s="97">
        <v>1183700</v>
      </c>
      <c r="D101" s="97">
        <v>1203448</v>
      </c>
      <c r="E101" s="97">
        <v>1191155</v>
      </c>
      <c r="F101" s="97">
        <v>1253651</v>
      </c>
      <c r="G101" s="97">
        <v>1280221</v>
      </c>
      <c r="H101" s="97">
        <v>1308401</v>
      </c>
      <c r="I101" s="97">
        <v>1388424</v>
      </c>
      <c r="J101" s="97">
        <v>1309864</v>
      </c>
      <c r="K101" s="97">
        <v>1425554</v>
      </c>
      <c r="L101" s="97">
        <v>1395654</v>
      </c>
      <c r="M101" s="97">
        <v>1367687</v>
      </c>
      <c r="N101" s="97">
        <v>1470076</v>
      </c>
      <c r="O101" s="97">
        <v>1380064</v>
      </c>
      <c r="P101" s="97">
        <v>1348450</v>
      </c>
      <c r="Q101" s="97">
        <v>1339057</v>
      </c>
      <c r="R101" s="97">
        <v>1483655</v>
      </c>
      <c r="S101" s="97">
        <v>1451536</v>
      </c>
      <c r="T101" s="97">
        <v>1411304</v>
      </c>
      <c r="U101" s="97">
        <v>1357157</v>
      </c>
      <c r="V101" s="97">
        <v>1326607</v>
      </c>
      <c r="W101" s="97">
        <v>1461528</v>
      </c>
      <c r="X101" s="97">
        <v>1472722</v>
      </c>
      <c r="Y101" s="97">
        <v>795176</v>
      </c>
      <c r="Z101" s="97">
        <v>863524</v>
      </c>
      <c r="AA101" s="97">
        <v>732661</v>
      </c>
      <c r="AB101" s="97">
        <v>692020</v>
      </c>
      <c r="AC101" s="97">
        <v>759568</v>
      </c>
      <c r="AD101" s="97">
        <v>893702</v>
      </c>
      <c r="AE101" s="97">
        <v>844105</v>
      </c>
      <c r="AF101" s="97">
        <v>780290</v>
      </c>
      <c r="AG101" s="97">
        <v>871865</v>
      </c>
      <c r="AH101" s="97">
        <v>857670</v>
      </c>
      <c r="AI101" s="97">
        <v>858237</v>
      </c>
      <c r="AJ101" s="97">
        <v>776426</v>
      </c>
      <c r="AK101" s="97">
        <v>823754</v>
      </c>
      <c r="AL101" s="97">
        <v>761750</v>
      </c>
      <c r="AM101" s="115">
        <v>764951</v>
      </c>
      <c r="AN101" s="115">
        <v>737395</v>
      </c>
      <c r="AO101" s="115">
        <v>605285</v>
      </c>
      <c r="AP101" s="115">
        <v>479284</v>
      </c>
      <c r="AQ101" s="115">
        <v>835785</v>
      </c>
      <c r="AR101" s="115">
        <v>792889</v>
      </c>
    </row>
    <row r="102" spans="1:45">
      <c r="A102" s="98" t="s">
        <v>346</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v>1588</v>
      </c>
      <c r="AH102" s="124"/>
      <c r="AI102" s="124"/>
      <c r="AJ102" s="124"/>
      <c r="AK102" s="124">
        <v>11507</v>
      </c>
      <c r="AL102" s="124">
        <v>8977</v>
      </c>
      <c r="AM102" s="615">
        <v>8776</v>
      </c>
      <c r="AN102" s="615">
        <v>8776</v>
      </c>
      <c r="AO102" s="615">
        <v>11776</v>
      </c>
      <c r="AP102" s="615">
        <v>11776</v>
      </c>
      <c r="AQ102" s="615">
        <v>9045</v>
      </c>
      <c r="AR102" s="615">
        <v>7546</v>
      </c>
    </row>
    <row r="103" spans="1:45">
      <c r="A103" s="96"/>
      <c r="B103" s="97">
        <v>4019196</v>
      </c>
      <c r="C103" s="97">
        <v>3860387</v>
      </c>
      <c r="D103" s="97">
        <v>3817562</v>
      </c>
      <c r="E103" s="97">
        <v>4176377</v>
      </c>
      <c r="F103" s="97">
        <v>4152416</v>
      </c>
      <c r="G103" s="97">
        <v>4115836</v>
      </c>
      <c r="H103" s="97">
        <v>4145734</v>
      </c>
      <c r="I103" s="97">
        <v>7538705</v>
      </c>
      <c r="J103" s="97">
        <v>8087577</v>
      </c>
      <c r="K103" s="97">
        <v>8189894</v>
      </c>
      <c r="L103" s="97">
        <v>8604677</v>
      </c>
      <c r="M103" s="97">
        <v>9081234</v>
      </c>
      <c r="N103" s="97">
        <v>9668430</v>
      </c>
      <c r="O103" s="97">
        <v>9472271</v>
      </c>
      <c r="P103" s="97">
        <v>9443042</v>
      </c>
      <c r="Q103" s="97">
        <v>9304341</v>
      </c>
      <c r="R103" s="97">
        <v>9782319</v>
      </c>
      <c r="S103" s="97">
        <v>9975657</v>
      </c>
      <c r="T103" s="97">
        <v>10140596</v>
      </c>
      <c r="U103" s="97">
        <v>11744092</v>
      </c>
      <c r="V103" s="97">
        <v>11656205</v>
      </c>
      <c r="W103" s="97">
        <v>11777452</v>
      </c>
      <c r="X103" s="97">
        <v>11935863</v>
      </c>
      <c r="Y103" s="97">
        <v>8583950</v>
      </c>
      <c r="Z103" s="97">
        <v>11516274</v>
      </c>
      <c r="AA103" s="97">
        <v>11387310</v>
      </c>
      <c r="AB103" s="97">
        <v>10989315</v>
      </c>
      <c r="AC103" s="97">
        <v>11968719</v>
      </c>
      <c r="AD103" s="97">
        <v>12037860</v>
      </c>
      <c r="AE103" s="97">
        <v>11929895</v>
      </c>
      <c r="AF103" s="97">
        <v>13691332</v>
      </c>
      <c r="AG103" s="97">
        <v>12739852</v>
      </c>
      <c r="AH103" s="97">
        <v>12219070</v>
      </c>
      <c r="AI103" s="97">
        <v>12325264</v>
      </c>
      <c r="AJ103" s="97">
        <v>12174834</v>
      </c>
      <c r="AK103" s="97">
        <v>11382254</v>
      </c>
      <c r="AL103" s="97">
        <v>12972162</v>
      </c>
      <c r="AM103" s="115">
        <v>13043351</v>
      </c>
      <c r="AN103" s="115">
        <v>13632658</v>
      </c>
      <c r="AO103" s="115">
        <v>14963274</v>
      </c>
      <c r="AP103" s="115">
        <v>16314523</v>
      </c>
      <c r="AQ103" s="115">
        <v>16145402</v>
      </c>
      <c r="AR103" s="115">
        <v>15077768</v>
      </c>
      <c r="AS103" s="782"/>
    </row>
    <row r="104" spans="1:45">
      <c r="A104" s="96" t="s">
        <v>343</v>
      </c>
      <c r="B104" s="97"/>
      <c r="C104" s="97"/>
      <c r="D104" s="97"/>
      <c r="E104" s="97"/>
      <c r="F104" s="97"/>
      <c r="G104" s="97"/>
      <c r="H104" s="97"/>
      <c r="I104" s="97"/>
      <c r="J104" s="97"/>
      <c r="K104" s="97"/>
      <c r="L104" s="97"/>
      <c r="M104" s="97"/>
      <c r="N104" s="97"/>
      <c r="O104" s="97"/>
      <c r="P104" s="97"/>
      <c r="Q104" s="97"/>
      <c r="T104" s="115"/>
      <c r="AF104" s="115"/>
      <c r="AH104" s="115"/>
      <c r="AP104" s="94"/>
      <c r="AQ104" s="787"/>
    </row>
    <row r="105" spans="1:45" ht="25.5">
      <c r="A105" s="365" t="s">
        <v>585</v>
      </c>
      <c r="B105" s="97">
        <v>583460</v>
      </c>
      <c r="C105" s="97">
        <v>534404</v>
      </c>
      <c r="D105" s="97">
        <v>502486</v>
      </c>
      <c r="E105" s="97">
        <v>325027</v>
      </c>
      <c r="F105" s="97">
        <v>215307</v>
      </c>
      <c r="G105" s="97">
        <v>195849</v>
      </c>
      <c r="H105" s="97">
        <v>207480</v>
      </c>
      <c r="I105" s="97">
        <v>214169</v>
      </c>
      <c r="J105" s="97">
        <v>330178</v>
      </c>
      <c r="K105" s="97">
        <v>197340</v>
      </c>
      <c r="L105" s="97">
        <v>254165</v>
      </c>
      <c r="M105" s="97">
        <v>286990</v>
      </c>
      <c r="N105" s="97">
        <v>426987</v>
      </c>
      <c r="O105" s="97">
        <v>286568</v>
      </c>
      <c r="P105" s="97">
        <v>272154</v>
      </c>
      <c r="Q105" s="97">
        <v>284633</v>
      </c>
      <c r="R105" s="97">
        <v>613883</v>
      </c>
      <c r="S105" s="97">
        <v>338249</v>
      </c>
      <c r="T105" s="97">
        <v>380334</v>
      </c>
      <c r="U105" s="97">
        <v>631530</v>
      </c>
      <c r="V105" s="115">
        <v>636493</v>
      </c>
      <c r="W105" s="115">
        <v>513116</v>
      </c>
      <c r="X105" s="115">
        <v>564548</v>
      </c>
      <c r="Y105" s="115">
        <v>3201805</v>
      </c>
      <c r="Z105" s="793">
        <v>1105494</v>
      </c>
      <c r="AA105" s="793">
        <v>1070720</v>
      </c>
      <c r="AB105" s="793">
        <v>1133015</v>
      </c>
      <c r="AC105" s="793">
        <v>219740</v>
      </c>
      <c r="AD105" s="793">
        <v>648162</v>
      </c>
      <c r="AE105" s="793">
        <v>428241</v>
      </c>
      <c r="AF105" s="793">
        <v>330216</v>
      </c>
      <c r="AG105" s="793">
        <v>351382</v>
      </c>
      <c r="AH105" s="793">
        <v>319055</v>
      </c>
      <c r="AI105" s="793">
        <v>287669</v>
      </c>
      <c r="AJ105" s="793">
        <v>293355</v>
      </c>
      <c r="AK105" s="793">
        <v>2475167</v>
      </c>
      <c r="AL105" s="793">
        <v>2458675</v>
      </c>
      <c r="AM105" s="793">
        <v>2109761</v>
      </c>
      <c r="AN105" s="793">
        <v>2336432</v>
      </c>
      <c r="AO105" s="793">
        <v>2484093</v>
      </c>
      <c r="AP105" s="793">
        <v>2330314</v>
      </c>
      <c r="AQ105" s="793">
        <v>476666</v>
      </c>
      <c r="AR105" s="793">
        <v>1369062</v>
      </c>
    </row>
    <row r="106" spans="1:45">
      <c r="A106" s="402" t="s">
        <v>999</v>
      </c>
      <c r="B106" s="97">
        <v>34854</v>
      </c>
      <c r="C106" s="97">
        <v>31777</v>
      </c>
      <c r="D106" s="97">
        <v>27281</v>
      </c>
      <c r="E106" s="97">
        <v>23452</v>
      </c>
      <c r="F106" s="97">
        <v>19835</v>
      </c>
      <c r="G106" s="97">
        <v>17786</v>
      </c>
      <c r="H106" s="97">
        <v>17173</v>
      </c>
      <c r="I106" s="97">
        <v>14761</v>
      </c>
      <c r="J106" s="97">
        <v>14668</v>
      </c>
      <c r="K106" s="97">
        <v>14701</v>
      </c>
      <c r="L106" s="97">
        <v>14514</v>
      </c>
      <c r="M106" s="97">
        <v>14482</v>
      </c>
      <c r="N106" s="97">
        <v>14491</v>
      </c>
      <c r="O106" s="97">
        <v>14662</v>
      </c>
      <c r="P106" s="97">
        <v>14108</v>
      </c>
      <c r="Q106" s="97">
        <v>17327</v>
      </c>
      <c r="R106" s="97">
        <v>17535</v>
      </c>
      <c r="S106" s="97">
        <v>17171</v>
      </c>
      <c r="T106" s="97">
        <v>15961</v>
      </c>
      <c r="U106" s="97">
        <v>13461</v>
      </c>
      <c r="V106" s="115">
        <v>13300</v>
      </c>
      <c r="W106" s="115">
        <v>13114</v>
      </c>
      <c r="X106" s="115">
        <v>12953</v>
      </c>
      <c r="Y106" s="115">
        <v>12715</v>
      </c>
      <c r="Z106" s="795"/>
      <c r="AA106" s="795"/>
      <c r="AB106" s="795"/>
      <c r="AC106" s="795"/>
      <c r="AD106" s="795"/>
      <c r="AE106" s="795">
        <v>0</v>
      </c>
      <c r="AF106" s="795"/>
      <c r="AG106" s="795"/>
      <c r="AH106" s="795"/>
      <c r="AI106" s="795"/>
      <c r="AJ106" s="795"/>
      <c r="AK106" s="795"/>
      <c r="AL106" s="795"/>
      <c r="AM106" s="795"/>
      <c r="AN106" s="795"/>
      <c r="AO106" s="795"/>
      <c r="AP106" s="795"/>
      <c r="AQ106" s="795"/>
      <c r="AR106" s="795"/>
    </row>
    <row r="107" spans="1:45">
      <c r="A107" s="96" t="s">
        <v>341</v>
      </c>
      <c r="B107" s="818" t="s">
        <v>586</v>
      </c>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115">
        <v>692721</v>
      </c>
      <c r="AA107" s="115">
        <v>694023</v>
      </c>
      <c r="AB107" s="115">
        <v>615200</v>
      </c>
      <c r="AC107" s="115">
        <v>829729</v>
      </c>
      <c r="AD107" s="115">
        <v>775241</v>
      </c>
      <c r="AE107" s="115">
        <v>727048</v>
      </c>
      <c r="AF107" s="115">
        <v>808754</v>
      </c>
      <c r="AG107" s="115">
        <v>1042427</v>
      </c>
      <c r="AH107" s="115">
        <v>881079</v>
      </c>
      <c r="AI107" s="115">
        <v>832995</v>
      </c>
      <c r="AJ107" s="115">
        <v>889679</v>
      </c>
      <c r="AK107" s="115">
        <v>1127738</v>
      </c>
      <c r="AL107" s="115">
        <v>813723</v>
      </c>
      <c r="AM107" s="115">
        <v>773721</v>
      </c>
      <c r="AN107" s="115">
        <v>828676</v>
      </c>
      <c r="AO107" s="115">
        <v>847226</v>
      </c>
      <c r="AP107" s="115">
        <v>761937</v>
      </c>
      <c r="AQ107" s="115">
        <v>734956</v>
      </c>
      <c r="AR107" s="115">
        <v>733440</v>
      </c>
    </row>
    <row r="108" spans="1:45">
      <c r="A108" s="96" t="s">
        <v>344</v>
      </c>
      <c r="B108" s="819"/>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115">
        <v>327252</v>
      </c>
      <c r="AA108" s="115">
        <v>368703</v>
      </c>
      <c r="AB108" s="115">
        <v>484991</v>
      </c>
      <c r="AC108" s="115">
        <v>1033804</v>
      </c>
      <c r="AD108" s="115">
        <v>214358</v>
      </c>
      <c r="AE108" s="115">
        <v>317430</v>
      </c>
      <c r="AF108" s="115">
        <v>328792</v>
      </c>
      <c r="AG108" s="115">
        <v>797304</v>
      </c>
      <c r="AH108" s="115">
        <v>242448</v>
      </c>
      <c r="AI108" s="115">
        <v>465222</v>
      </c>
      <c r="AJ108" s="115">
        <v>393700</v>
      </c>
      <c r="AK108" s="115">
        <v>794917</v>
      </c>
      <c r="AL108" s="115">
        <v>340748</v>
      </c>
      <c r="AM108" s="115">
        <v>432608</v>
      </c>
      <c r="AN108" s="115">
        <v>375208</v>
      </c>
      <c r="AO108" s="115">
        <v>757943</v>
      </c>
      <c r="AP108" s="115">
        <v>468304</v>
      </c>
      <c r="AQ108" s="115">
        <v>387249</v>
      </c>
      <c r="AR108" s="115">
        <v>365663</v>
      </c>
    </row>
    <row r="109" spans="1:45">
      <c r="A109" s="96" t="s">
        <v>342</v>
      </c>
      <c r="B109" s="819"/>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115">
        <v>171358</v>
      </c>
      <c r="AA109" s="115">
        <v>182643</v>
      </c>
      <c r="AB109" s="115">
        <v>159372</v>
      </c>
      <c r="AC109" s="115">
        <v>255735</v>
      </c>
      <c r="AD109" s="115">
        <v>185487</v>
      </c>
      <c r="AE109" s="115">
        <v>189227</v>
      </c>
      <c r="AF109" s="115">
        <v>270985</v>
      </c>
      <c r="AG109" s="115">
        <v>284913</v>
      </c>
      <c r="AH109" s="115">
        <v>269944</v>
      </c>
      <c r="AI109" s="115">
        <v>341707</v>
      </c>
      <c r="AJ109" s="115">
        <v>771501</v>
      </c>
      <c r="AK109" s="115">
        <v>570579</v>
      </c>
      <c r="AL109" s="115">
        <v>284700</v>
      </c>
      <c r="AM109" s="115">
        <v>1003428</v>
      </c>
      <c r="AN109" s="115">
        <v>987847</v>
      </c>
      <c r="AO109" s="115">
        <v>452776</v>
      </c>
      <c r="AP109" s="115">
        <v>327935</v>
      </c>
      <c r="AQ109" s="115">
        <v>250399</v>
      </c>
      <c r="AR109" s="115">
        <v>254687</v>
      </c>
    </row>
    <row r="110" spans="1:45" ht="26.25">
      <c r="A110" s="365" t="s">
        <v>587</v>
      </c>
      <c r="B110" s="97">
        <v>1114809</v>
      </c>
      <c r="C110" s="97">
        <v>1127523</v>
      </c>
      <c r="D110" s="97">
        <v>1198537</v>
      </c>
      <c r="E110" s="97">
        <v>1622806</v>
      </c>
      <c r="F110" s="97">
        <v>1087509</v>
      </c>
      <c r="G110" s="97">
        <v>1479792</v>
      </c>
      <c r="H110" s="97">
        <v>1203576</v>
      </c>
      <c r="I110" s="97">
        <v>2349121</v>
      </c>
      <c r="J110" s="97">
        <v>1663080</v>
      </c>
      <c r="K110" s="97">
        <v>2131516</v>
      </c>
      <c r="L110" s="97">
        <v>1835196</v>
      </c>
      <c r="M110" s="97">
        <v>2628449</v>
      </c>
      <c r="N110" s="97">
        <v>1456633</v>
      </c>
      <c r="O110" s="97">
        <v>1541706</v>
      </c>
      <c r="P110" s="97">
        <v>1653840</v>
      </c>
      <c r="Q110" s="97">
        <v>2023537</v>
      </c>
      <c r="R110" s="97">
        <v>1234267</v>
      </c>
      <c r="S110" s="97">
        <v>1625291</v>
      </c>
      <c r="T110" s="97">
        <v>1379263</v>
      </c>
      <c r="U110" s="115">
        <v>1866865</v>
      </c>
      <c r="V110" s="148">
        <v>1500099</v>
      </c>
      <c r="W110" s="148">
        <v>1702823</v>
      </c>
      <c r="X110" s="148">
        <v>1370925</v>
      </c>
      <c r="Y110" s="148">
        <v>1801262</v>
      </c>
      <c r="Z110" s="832" t="s">
        <v>588</v>
      </c>
      <c r="AA110" s="833"/>
      <c r="AB110" s="833"/>
      <c r="AC110" s="833"/>
      <c r="AD110" s="834"/>
      <c r="AE110" s="834"/>
      <c r="AF110" s="834"/>
      <c r="AG110" s="834"/>
      <c r="AH110" s="822"/>
      <c r="AI110" s="822"/>
      <c r="AJ110" s="823"/>
      <c r="AK110" s="823"/>
      <c r="AL110" s="823"/>
      <c r="AM110" s="823"/>
      <c r="AN110" s="823"/>
      <c r="AO110" s="831"/>
      <c r="AP110" s="831"/>
      <c r="AQ110" s="831"/>
      <c r="AR110" s="831"/>
    </row>
    <row r="111" spans="1:45">
      <c r="A111" s="96" t="s">
        <v>583</v>
      </c>
      <c r="B111" s="579" t="s">
        <v>69</v>
      </c>
      <c r="C111" s="579" t="s">
        <v>69</v>
      </c>
      <c r="D111" s="579" t="s">
        <v>69</v>
      </c>
      <c r="E111" s="97">
        <v>6917</v>
      </c>
      <c r="F111" s="579" t="s">
        <v>69</v>
      </c>
      <c r="G111" s="579" t="s">
        <v>69</v>
      </c>
      <c r="H111" s="579" t="s">
        <v>69</v>
      </c>
      <c r="I111" s="97">
        <v>80</v>
      </c>
      <c r="J111" s="579" t="s">
        <v>69</v>
      </c>
      <c r="K111" s="579" t="s">
        <v>69</v>
      </c>
      <c r="L111" s="579" t="s">
        <v>69</v>
      </c>
      <c r="M111" s="97">
        <v>40624</v>
      </c>
      <c r="N111" s="97">
        <v>37549</v>
      </c>
      <c r="O111" s="97">
        <v>74161</v>
      </c>
      <c r="P111" s="97">
        <v>75648</v>
      </c>
      <c r="Q111" s="97">
        <v>73358</v>
      </c>
      <c r="R111" s="97">
        <v>75609</v>
      </c>
      <c r="S111" s="97">
        <v>80218</v>
      </c>
      <c r="T111" s="97">
        <v>85680</v>
      </c>
      <c r="U111" s="97">
        <v>102615</v>
      </c>
      <c r="V111" s="115">
        <v>106007</v>
      </c>
      <c r="W111" s="115">
        <v>98289</v>
      </c>
      <c r="X111" s="115">
        <v>99559</v>
      </c>
      <c r="Y111" s="115">
        <v>96953</v>
      </c>
      <c r="Z111" s="115">
        <v>154470</v>
      </c>
      <c r="AA111" s="115">
        <v>125840</v>
      </c>
      <c r="AB111" s="115">
        <v>105449</v>
      </c>
      <c r="AC111" s="115">
        <v>560</v>
      </c>
      <c r="AD111" s="115">
        <v>5167</v>
      </c>
      <c r="AE111" s="115">
        <v>4043</v>
      </c>
      <c r="AF111" s="115">
        <v>22009</v>
      </c>
      <c r="AG111" s="115">
        <v>57249</v>
      </c>
      <c r="AH111" s="115">
        <v>112411</v>
      </c>
      <c r="AI111" s="115">
        <v>202747</v>
      </c>
      <c r="AJ111" s="115">
        <v>462838</v>
      </c>
      <c r="AK111" s="115">
        <v>202992</v>
      </c>
      <c r="AL111" s="115">
        <v>146979</v>
      </c>
      <c r="AM111" s="115">
        <v>201977</v>
      </c>
      <c r="AN111" s="115">
        <v>196308</v>
      </c>
      <c r="AO111" s="115">
        <v>107679</v>
      </c>
      <c r="AP111" s="115">
        <v>672859</v>
      </c>
      <c r="AQ111" s="115">
        <v>564317</v>
      </c>
      <c r="AR111" s="115">
        <v>560510</v>
      </c>
    </row>
    <row r="112" spans="1:45">
      <c r="A112" s="96" t="s">
        <v>337</v>
      </c>
      <c r="B112" s="816" t="s">
        <v>79</v>
      </c>
      <c r="C112" s="816" t="s">
        <v>80</v>
      </c>
      <c r="D112" s="816" t="s">
        <v>81</v>
      </c>
      <c r="E112" s="97">
        <v>169492</v>
      </c>
      <c r="F112" s="816" t="s">
        <v>82</v>
      </c>
      <c r="G112" s="816" t="s">
        <v>83</v>
      </c>
      <c r="H112" s="816" t="s">
        <v>84</v>
      </c>
      <c r="I112" s="97">
        <v>153676</v>
      </c>
      <c r="J112" s="816" t="s">
        <v>85</v>
      </c>
      <c r="K112" s="579" t="s">
        <v>86</v>
      </c>
      <c r="L112" s="816" t="s">
        <v>87</v>
      </c>
      <c r="M112" s="97">
        <v>167704</v>
      </c>
      <c r="N112" s="97">
        <v>173860</v>
      </c>
      <c r="O112" s="97">
        <v>165595</v>
      </c>
      <c r="P112" s="97">
        <v>167637</v>
      </c>
      <c r="Q112" s="97">
        <v>162368</v>
      </c>
      <c r="R112" s="97">
        <v>156783</v>
      </c>
      <c r="S112" s="97">
        <v>142315</v>
      </c>
      <c r="T112" s="97">
        <v>132840</v>
      </c>
      <c r="U112" s="115">
        <v>158954</v>
      </c>
      <c r="V112" s="115">
        <v>133955</v>
      </c>
      <c r="W112" s="115">
        <v>128598</v>
      </c>
      <c r="X112" s="115">
        <v>147881</v>
      </c>
      <c r="Y112" s="115">
        <v>172505</v>
      </c>
      <c r="Z112" s="115">
        <v>154652</v>
      </c>
      <c r="AA112" s="115">
        <v>146575</v>
      </c>
      <c r="AB112" s="115">
        <v>133730</v>
      </c>
      <c r="AC112" s="115">
        <v>158228</v>
      </c>
      <c r="AD112" s="115">
        <v>154944</v>
      </c>
      <c r="AE112" s="115">
        <v>127480</v>
      </c>
      <c r="AF112" s="115">
        <v>123947</v>
      </c>
      <c r="AG112" s="115">
        <v>134273</v>
      </c>
      <c r="AH112" s="115">
        <v>100105</v>
      </c>
      <c r="AI112" s="115">
        <v>92358</v>
      </c>
      <c r="AJ112" s="115">
        <v>93150</v>
      </c>
      <c r="AK112" s="115">
        <v>117287</v>
      </c>
      <c r="AL112" s="115">
        <v>105792</v>
      </c>
      <c r="AM112" s="115">
        <v>110642</v>
      </c>
      <c r="AN112" s="115">
        <v>101048</v>
      </c>
      <c r="AO112" s="115">
        <v>118418</v>
      </c>
      <c r="AP112" s="115">
        <v>111827</v>
      </c>
      <c r="AQ112" s="115">
        <v>102364</v>
      </c>
      <c r="AR112" s="115">
        <v>100741</v>
      </c>
    </row>
    <row r="113" spans="1:45">
      <c r="A113" s="96" t="s">
        <v>345</v>
      </c>
      <c r="B113" s="817">
        <v>476467</v>
      </c>
      <c r="C113" s="817">
        <v>577440</v>
      </c>
      <c r="D113" s="817">
        <v>923058</v>
      </c>
      <c r="E113" s="97">
        <v>989253</v>
      </c>
      <c r="F113" s="817">
        <v>693803</v>
      </c>
      <c r="G113" s="817">
        <v>748952</v>
      </c>
      <c r="H113" s="817">
        <v>958252</v>
      </c>
      <c r="I113" s="97">
        <v>1023328</v>
      </c>
      <c r="J113" s="816">
        <v>973045</v>
      </c>
      <c r="K113" s="97">
        <v>649726</v>
      </c>
      <c r="L113" s="817">
        <v>952508</v>
      </c>
      <c r="M113" s="97">
        <v>1103036</v>
      </c>
      <c r="N113" s="97">
        <v>583019</v>
      </c>
      <c r="O113" s="97">
        <v>753330</v>
      </c>
      <c r="P113" s="97">
        <v>1010316</v>
      </c>
      <c r="Q113" s="97">
        <v>1563019</v>
      </c>
      <c r="R113" s="97">
        <v>893922</v>
      </c>
      <c r="S113" s="97">
        <v>671999</v>
      </c>
      <c r="T113" s="97">
        <v>898228</v>
      </c>
      <c r="U113" s="115">
        <v>1081415</v>
      </c>
      <c r="V113" s="115">
        <v>530278</v>
      </c>
      <c r="W113" s="115">
        <v>611345</v>
      </c>
      <c r="X113" s="115">
        <v>879583</v>
      </c>
      <c r="Y113" s="115">
        <v>1196178</v>
      </c>
      <c r="Z113" s="115">
        <v>717283</v>
      </c>
      <c r="AA113" s="115">
        <v>706776</v>
      </c>
      <c r="AB113" s="115">
        <v>991762</v>
      </c>
      <c r="AC113" s="115">
        <v>1331277</v>
      </c>
      <c r="AD113" s="115">
        <v>818081</v>
      </c>
      <c r="AE113" s="115">
        <v>797713</v>
      </c>
      <c r="AF113" s="115">
        <v>1057746</v>
      </c>
      <c r="AG113" s="115">
        <v>1302217</v>
      </c>
      <c r="AH113" s="115">
        <v>1268410</v>
      </c>
      <c r="AI113" s="115">
        <v>827555</v>
      </c>
      <c r="AJ113" s="115">
        <v>1201029</v>
      </c>
      <c r="AK113" s="115">
        <v>1054837</v>
      </c>
      <c r="AL113" s="115">
        <v>931705</v>
      </c>
      <c r="AM113" s="115">
        <v>1119951</v>
      </c>
      <c r="AN113" s="115">
        <v>1380350</v>
      </c>
      <c r="AO113" s="115">
        <v>1941986</v>
      </c>
      <c r="AP113" s="115">
        <v>1652912</v>
      </c>
      <c r="AQ113" s="115">
        <v>1150460</v>
      </c>
      <c r="AR113" s="115">
        <f>1110847+333229</f>
        <v>1444076</v>
      </c>
    </row>
    <row r="114" spans="1:45">
      <c r="A114" s="96" t="s">
        <v>339</v>
      </c>
      <c r="B114" s="97">
        <v>177932</v>
      </c>
      <c r="C114" s="97">
        <v>238590</v>
      </c>
      <c r="D114" s="97">
        <v>268126</v>
      </c>
      <c r="E114" s="97">
        <v>189712</v>
      </c>
      <c r="F114" s="97">
        <v>205778</v>
      </c>
      <c r="G114" s="97">
        <v>280809</v>
      </c>
      <c r="H114" s="97">
        <v>274058</v>
      </c>
      <c r="I114" s="97">
        <v>275147</v>
      </c>
      <c r="J114" s="97">
        <v>255149</v>
      </c>
      <c r="K114" s="97">
        <v>294764</v>
      </c>
      <c r="L114" s="97">
        <v>337005</v>
      </c>
      <c r="M114" s="97">
        <v>268870</v>
      </c>
      <c r="N114" s="97">
        <v>241018</v>
      </c>
      <c r="O114" s="97">
        <v>399562</v>
      </c>
      <c r="P114" s="97">
        <v>361599</v>
      </c>
      <c r="Q114" s="97">
        <v>239639</v>
      </c>
      <c r="R114" s="97">
        <v>230966</v>
      </c>
      <c r="S114" s="97">
        <v>313347</v>
      </c>
      <c r="T114" s="97">
        <v>340619</v>
      </c>
      <c r="U114" s="115">
        <v>245520</v>
      </c>
      <c r="V114" s="115">
        <v>220344</v>
      </c>
      <c r="W114" s="115">
        <v>293190</v>
      </c>
      <c r="X114" s="115">
        <v>324934</v>
      </c>
      <c r="Y114" s="115">
        <v>254337</v>
      </c>
      <c r="Z114" s="115">
        <v>233115</v>
      </c>
      <c r="AA114" s="115">
        <v>304205</v>
      </c>
      <c r="AB114" s="115">
        <v>333967</v>
      </c>
      <c r="AC114" s="115">
        <v>267662</v>
      </c>
      <c r="AD114" s="115">
        <v>229974</v>
      </c>
      <c r="AE114" s="115">
        <v>346019</v>
      </c>
      <c r="AF114" s="115">
        <v>323693</v>
      </c>
      <c r="AG114" s="115">
        <v>296576</v>
      </c>
      <c r="AH114" s="115">
        <v>272100</v>
      </c>
      <c r="AI114" s="115">
        <v>299101</v>
      </c>
      <c r="AJ114" s="115">
        <v>323010</v>
      </c>
      <c r="AK114" s="115">
        <v>200097</v>
      </c>
      <c r="AL114" s="115">
        <v>249494</v>
      </c>
      <c r="AM114" s="115">
        <v>332113</v>
      </c>
      <c r="AN114" s="115">
        <v>588415</v>
      </c>
      <c r="AO114" s="115">
        <v>185544</v>
      </c>
      <c r="AP114" s="115">
        <v>238439</v>
      </c>
      <c r="AQ114" s="115">
        <v>302170</v>
      </c>
      <c r="AR114" s="115">
        <v>330645</v>
      </c>
    </row>
    <row r="115" spans="1:45">
      <c r="A115" s="96" t="s">
        <v>589</v>
      </c>
      <c r="B115" s="97">
        <v>35048</v>
      </c>
      <c r="C115" s="97">
        <v>68663</v>
      </c>
      <c r="D115" s="97">
        <v>91009</v>
      </c>
      <c r="E115" s="97">
        <v>68672</v>
      </c>
      <c r="F115" s="97">
        <v>26791</v>
      </c>
      <c r="G115" s="97">
        <v>76310</v>
      </c>
      <c r="H115" s="97">
        <v>114786</v>
      </c>
      <c r="I115" s="97">
        <v>163437</v>
      </c>
      <c r="J115" s="97">
        <v>174357</v>
      </c>
      <c r="K115" s="97">
        <v>45975</v>
      </c>
      <c r="L115" s="97">
        <v>83127</v>
      </c>
      <c r="M115" s="97">
        <v>113034</v>
      </c>
      <c r="N115" s="97">
        <v>72603</v>
      </c>
      <c r="O115" s="97">
        <v>63354</v>
      </c>
      <c r="P115" s="97">
        <v>117238</v>
      </c>
      <c r="Q115" s="97">
        <v>79035</v>
      </c>
      <c r="R115" s="97">
        <v>7010</v>
      </c>
      <c r="S115" s="97">
        <v>1786</v>
      </c>
      <c r="T115" s="97">
        <v>6132</v>
      </c>
      <c r="U115" s="115">
        <v>13518</v>
      </c>
      <c r="V115" s="115">
        <v>68526</v>
      </c>
      <c r="W115" s="115">
        <v>1312</v>
      </c>
      <c r="X115" s="115">
        <v>41021</v>
      </c>
      <c r="Y115" s="115">
        <v>85357</v>
      </c>
      <c r="Z115" s="820" t="s">
        <v>588</v>
      </c>
      <c r="AA115" s="821"/>
      <c r="AB115" s="821"/>
      <c r="AC115" s="821"/>
      <c r="AD115" s="822"/>
      <c r="AE115" s="822"/>
      <c r="AF115" s="822"/>
      <c r="AG115" s="822"/>
      <c r="AH115" s="822"/>
      <c r="AI115" s="822"/>
      <c r="AJ115" s="823"/>
      <c r="AK115" s="115">
        <v>426</v>
      </c>
      <c r="AL115" s="115">
        <v>2011</v>
      </c>
      <c r="AM115" s="115">
        <v>3353</v>
      </c>
      <c r="AN115" s="115">
        <v>42003</v>
      </c>
      <c r="AO115" s="115">
        <v>3853</v>
      </c>
      <c r="AP115" s="115">
        <v>4160</v>
      </c>
      <c r="AQ115" s="115">
        <v>35867</v>
      </c>
      <c r="AR115" s="115">
        <v>109788</v>
      </c>
    </row>
    <row r="116" spans="1:45" ht="14.65" customHeight="1">
      <c r="A116" s="221" t="s">
        <v>982</v>
      </c>
      <c r="B116" s="818" t="s">
        <v>586</v>
      </c>
      <c r="C116" s="819"/>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115">
        <v>456419</v>
      </c>
      <c r="AA116" s="115">
        <v>286637</v>
      </c>
      <c r="AB116" s="115">
        <v>301060</v>
      </c>
      <c r="AC116" s="115">
        <v>410943</v>
      </c>
      <c r="AD116" s="115">
        <v>463197</v>
      </c>
      <c r="AE116" s="115">
        <v>374916</v>
      </c>
      <c r="AF116" s="115">
        <v>471021</v>
      </c>
      <c r="AG116" s="115">
        <v>450160</v>
      </c>
      <c r="AH116" s="115">
        <v>631368</v>
      </c>
      <c r="AI116" s="115">
        <v>320851</v>
      </c>
      <c r="AJ116" s="115">
        <v>512086</v>
      </c>
      <c r="AK116" s="115">
        <v>405654</v>
      </c>
      <c r="AL116" s="115">
        <v>370404</v>
      </c>
      <c r="AM116" s="115">
        <v>328966</v>
      </c>
      <c r="AN116" s="115">
        <v>320553</v>
      </c>
      <c r="AO116" s="115">
        <v>589001</v>
      </c>
      <c r="AP116" s="115">
        <v>388656</v>
      </c>
      <c r="AQ116" s="115">
        <v>491924</v>
      </c>
      <c r="AR116" s="115">
        <v>400036</v>
      </c>
    </row>
    <row r="117" spans="1:45">
      <c r="A117" s="96" t="s">
        <v>346</v>
      </c>
      <c r="B117" s="97">
        <v>779395</v>
      </c>
      <c r="C117" s="97">
        <v>639528</v>
      </c>
      <c r="D117" s="97">
        <v>642473</v>
      </c>
      <c r="E117" s="97">
        <v>752819</v>
      </c>
      <c r="F117" s="97">
        <v>811554</v>
      </c>
      <c r="G117" s="97">
        <v>686263</v>
      </c>
      <c r="H117" s="97">
        <v>617978</v>
      </c>
      <c r="I117" s="97">
        <v>645067</v>
      </c>
      <c r="J117" s="97">
        <v>824980</v>
      </c>
      <c r="K117" s="97">
        <v>796374</v>
      </c>
      <c r="L117" s="97">
        <v>756052</v>
      </c>
      <c r="M117" s="97">
        <v>769234</v>
      </c>
      <c r="N117" s="97">
        <v>759022</v>
      </c>
      <c r="O117" s="97">
        <v>625307</v>
      </c>
      <c r="P117" s="97">
        <v>634359</v>
      </c>
      <c r="Q117" s="97">
        <v>814814</v>
      </c>
      <c r="R117" s="97">
        <v>788643</v>
      </c>
      <c r="S117" s="97">
        <v>588576</v>
      </c>
      <c r="T117" s="97">
        <v>620345</v>
      </c>
      <c r="U117" s="115">
        <v>619689</v>
      </c>
      <c r="V117" s="148">
        <v>710168</v>
      </c>
      <c r="W117" s="148">
        <v>606884</v>
      </c>
      <c r="X117" s="148">
        <v>578900</v>
      </c>
      <c r="Y117" s="148">
        <v>618214</v>
      </c>
      <c r="Z117" s="115">
        <v>341431</v>
      </c>
      <c r="AA117" s="115">
        <v>304267</v>
      </c>
      <c r="AB117" s="115">
        <v>288306</v>
      </c>
      <c r="AC117" s="115">
        <v>301179</v>
      </c>
      <c r="AD117" s="115">
        <v>379372</v>
      </c>
      <c r="AE117" s="115">
        <v>315124</v>
      </c>
      <c r="AF117" s="115">
        <v>315271</v>
      </c>
      <c r="AG117" s="115">
        <v>310850</v>
      </c>
      <c r="AH117" s="115">
        <v>387817</v>
      </c>
      <c r="AI117" s="115">
        <v>337978</v>
      </c>
      <c r="AJ117" s="115">
        <v>339559</v>
      </c>
      <c r="AK117" s="115">
        <v>337048</v>
      </c>
      <c r="AL117" s="115">
        <v>397946</v>
      </c>
      <c r="AM117" s="115">
        <v>367217</v>
      </c>
      <c r="AN117" s="115">
        <v>363727</v>
      </c>
      <c r="AO117" s="115">
        <v>364376</v>
      </c>
      <c r="AP117" s="115">
        <v>477493</v>
      </c>
      <c r="AQ117" s="115">
        <v>413766</v>
      </c>
      <c r="AR117" s="115">
        <v>422359</v>
      </c>
    </row>
    <row r="118" spans="1:45" ht="25.5">
      <c r="A118" s="390" t="s">
        <v>966</v>
      </c>
      <c r="B118" s="149">
        <v>0</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50">
        <v>84970</v>
      </c>
      <c r="V118" s="124">
        <v>84282</v>
      </c>
      <c r="W118" s="124">
        <v>84157</v>
      </c>
      <c r="X118" s="124">
        <v>127060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615">
        <v>8936</v>
      </c>
      <c r="AP118" s="615">
        <v>8619</v>
      </c>
      <c r="AQ118" s="615">
        <v>370214</v>
      </c>
      <c r="AR118" s="615">
        <v>382052</v>
      </c>
    </row>
    <row r="119" spans="1:45">
      <c r="A119" s="125"/>
      <c r="B119" s="148">
        <v>3201965</v>
      </c>
      <c r="C119" s="148">
        <v>3358420</v>
      </c>
      <c r="D119" s="148">
        <v>3652970</v>
      </c>
      <c r="E119" s="148">
        <v>4148150</v>
      </c>
      <c r="F119" s="148">
        <v>3060577</v>
      </c>
      <c r="G119" s="148">
        <v>3651805</v>
      </c>
      <c r="H119" s="148">
        <v>3393303</v>
      </c>
      <c r="I119" s="148">
        <v>4838786</v>
      </c>
      <c r="J119" s="148">
        <v>4235457</v>
      </c>
      <c r="K119" s="148">
        <v>4339002</v>
      </c>
      <c r="L119" s="148">
        <v>4232567</v>
      </c>
      <c r="M119" s="148">
        <v>5392423</v>
      </c>
      <c r="N119" s="148">
        <v>3765182</v>
      </c>
      <c r="O119" s="148">
        <v>3924245</v>
      </c>
      <c r="P119" s="148">
        <v>4306899</v>
      </c>
      <c r="Q119" s="148">
        <v>5257730</v>
      </c>
      <c r="R119" s="148">
        <v>4018618</v>
      </c>
      <c r="S119" s="148">
        <v>3778952</v>
      </c>
      <c r="T119" s="148">
        <v>3859402</v>
      </c>
      <c r="U119" s="148">
        <v>4818537</v>
      </c>
      <c r="V119" s="148">
        <v>4003452</v>
      </c>
      <c r="W119" s="148">
        <v>4052828</v>
      </c>
      <c r="X119" s="148">
        <v>4147364</v>
      </c>
      <c r="Y119" s="148">
        <v>7439326</v>
      </c>
      <c r="Z119" s="148">
        <v>4354195</v>
      </c>
      <c r="AA119" s="148">
        <v>4190389</v>
      </c>
      <c r="AB119" s="148">
        <v>4546852</v>
      </c>
      <c r="AC119" s="148">
        <v>4808857</v>
      </c>
      <c r="AD119" s="148">
        <v>3873983</v>
      </c>
      <c r="AE119" s="148">
        <v>3627241</v>
      </c>
      <c r="AF119" s="148">
        <v>4052434</v>
      </c>
      <c r="AG119" s="148">
        <v>5027351</v>
      </c>
      <c r="AH119" s="115">
        <v>4484737</v>
      </c>
      <c r="AI119" s="115">
        <v>4008183</v>
      </c>
      <c r="AJ119" s="115">
        <v>5279907</v>
      </c>
      <c r="AK119" s="115">
        <v>7286742</v>
      </c>
      <c r="AL119" s="115">
        <v>7861831</v>
      </c>
      <c r="AM119" s="115">
        <v>6783737</v>
      </c>
      <c r="AN119" s="115">
        <v>7520567</v>
      </c>
      <c r="AO119" s="115">
        <v>7861831</v>
      </c>
      <c r="AP119" s="115">
        <v>7443455</v>
      </c>
      <c r="AQ119" s="115">
        <v>5280352</v>
      </c>
      <c r="AR119" s="115">
        <v>6473059</v>
      </c>
      <c r="AS119" s="782"/>
    </row>
    <row r="120" spans="1:45">
      <c r="A120" s="9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115"/>
      <c r="AP120" s="94"/>
      <c r="AQ120" s="94"/>
    </row>
    <row r="121" spans="1:45">
      <c r="A121" s="100" t="s">
        <v>347</v>
      </c>
      <c r="B121" s="144">
        <v>7221161</v>
      </c>
      <c r="C121" s="144">
        <v>7218807</v>
      </c>
      <c r="D121" s="144">
        <v>7470532</v>
      </c>
      <c r="E121" s="144">
        <v>8324527</v>
      </c>
      <c r="F121" s="144">
        <v>7212993</v>
      </c>
      <c r="G121" s="144">
        <v>7767641</v>
      </c>
      <c r="H121" s="144">
        <v>7539037</v>
      </c>
      <c r="I121" s="144">
        <v>12377491</v>
      </c>
      <c r="J121" s="144">
        <v>12323034</v>
      </c>
      <c r="K121" s="144">
        <v>12528896</v>
      </c>
      <c r="L121" s="144">
        <v>12837244</v>
      </c>
      <c r="M121" s="144">
        <v>14473657</v>
      </c>
      <c r="N121" s="144">
        <v>13433612</v>
      </c>
      <c r="O121" s="144">
        <v>13396516</v>
      </c>
      <c r="P121" s="144">
        <v>13749941</v>
      </c>
      <c r="Q121" s="144">
        <v>14562071</v>
      </c>
      <c r="R121" s="144">
        <v>13800937</v>
      </c>
      <c r="S121" s="144">
        <v>13754609</v>
      </c>
      <c r="T121" s="144">
        <v>13999998</v>
      </c>
      <c r="U121" s="144">
        <v>16562629</v>
      </c>
      <c r="V121" s="144">
        <v>15659657</v>
      </c>
      <c r="W121" s="144">
        <v>15830280</v>
      </c>
      <c r="X121" s="144">
        <v>16083227</v>
      </c>
      <c r="Y121" s="144">
        <v>16023276</v>
      </c>
      <c r="Z121" s="144">
        <v>15870469</v>
      </c>
      <c r="AA121" s="144">
        <v>15577699</v>
      </c>
      <c r="AB121" s="144">
        <v>15536167</v>
      </c>
      <c r="AC121" s="144">
        <v>16777576</v>
      </c>
      <c r="AD121" s="144">
        <v>15911843</v>
      </c>
      <c r="AE121" s="144">
        <v>15557136</v>
      </c>
      <c r="AF121" s="144">
        <v>17743766</v>
      </c>
      <c r="AG121" s="144">
        <v>17767203</v>
      </c>
      <c r="AH121" s="144">
        <v>16703807</v>
      </c>
      <c r="AI121" s="144">
        <v>16333447</v>
      </c>
      <c r="AJ121" s="144">
        <v>17454741</v>
      </c>
      <c r="AK121" s="144">
        <v>18668996</v>
      </c>
      <c r="AL121" s="144">
        <v>22825105</v>
      </c>
      <c r="AM121" s="144">
        <v>19827088</v>
      </c>
      <c r="AN121" s="144">
        <v>21153225</v>
      </c>
      <c r="AO121" s="144">
        <v>22825105</v>
      </c>
      <c r="AP121" s="144">
        <v>23757978</v>
      </c>
      <c r="AQ121" s="144">
        <v>21425754</v>
      </c>
      <c r="AR121" s="144">
        <v>21550827</v>
      </c>
    </row>
    <row r="122" spans="1:45">
      <c r="A122" s="9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P122" s="94"/>
      <c r="AQ122" s="94"/>
      <c r="AR122" s="94"/>
    </row>
    <row r="123" spans="1:45">
      <c r="A123" s="86" t="s">
        <v>348</v>
      </c>
      <c r="B123" s="143">
        <v>21807983</v>
      </c>
      <c r="C123" s="143">
        <v>22016701.5</v>
      </c>
      <c r="D123" s="143">
        <v>22515176</v>
      </c>
      <c r="E123" s="143">
        <v>23426963</v>
      </c>
      <c r="F123" s="143">
        <v>22789982</v>
      </c>
      <c r="G123" s="143">
        <v>23404475</v>
      </c>
      <c r="H123" s="143">
        <v>23461511</v>
      </c>
      <c r="I123" s="143">
        <v>28526996</v>
      </c>
      <c r="J123" s="143">
        <v>28852487</v>
      </c>
      <c r="K123" s="143">
        <v>28968106</v>
      </c>
      <c r="L123" s="143">
        <v>29676658</v>
      </c>
      <c r="M123" s="143">
        <v>31273677</v>
      </c>
      <c r="N123" s="143">
        <v>30749673</v>
      </c>
      <c r="O123" s="143">
        <v>30689681</v>
      </c>
      <c r="P123" s="143">
        <v>31425277</v>
      </c>
      <c r="Q123" s="143">
        <v>32355570</v>
      </c>
      <c r="R123" s="143">
        <v>31670077</v>
      </c>
      <c r="S123" s="143">
        <v>31577237</v>
      </c>
      <c r="T123" s="143">
        <v>32137089</v>
      </c>
      <c r="U123" s="143">
        <v>34559193</v>
      </c>
      <c r="V123" s="143">
        <v>34172992</v>
      </c>
      <c r="W123" s="143">
        <v>34322074</v>
      </c>
      <c r="X123" s="143">
        <v>34949928</v>
      </c>
      <c r="Y123" s="143">
        <v>32071433</v>
      </c>
      <c r="Z123" s="143">
        <v>32250551</v>
      </c>
      <c r="AA123" s="143">
        <v>31661822</v>
      </c>
      <c r="AB123" s="143">
        <v>31913686</v>
      </c>
      <c r="AC123" s="143">
        <v>33456894</v>
      </c>
      <c r="AD123" s="143">
        <v>32216131</v>
      </c>
      <c r="AE123" s="143">
        <v>33225894</v>
      </c>
      <c r="AF123" s="143">
        <v>35619908</v>
      </c>
      <c r="AG123" s="143">
        <v>35835016</v>
      </c>
      <c r="AH123" s="143">
        <v>35480795</v>
      </c>
      <c r="AI123" s="143">
        <v>35052682</v>
      </c>
      <c r="AJ123" s="143">
        <v>36455026</v>
      </c>
      <c r="AK123" s="143">
        <v>37097477</v>
      </c>
      <c r="AL123" s="143">
        <v>41917765</v>
      </c>
      <c r="AM123" s="143">
        <v>39183499</v>
      </c>
      <c r="AN123" s="143">
        <v>41223119</v>
      </c>
      <c r="AO123" s="143">
        <v>41917765</v>
      </c>
      <c r="AP123" s="143">
        <v>42941080</v>
      </c>
      <c r="AQ123" s="143">
        <v>40010337</v>
      </c>
      <c r="AR123" s="143">
        <v>40518759</v>
      </c>
    </row>
    <row r="124" spans="1:45">
      <c r="B124" s="88"/>
      <c r="C124" s="88"/>
      <c r="D124" s="88"/>
      <c r="E124" s="88"/>
      <c r="F124" s="88"/>
      <c r="G124" s="88"/>
      <c r="H124" s="88"/>
      <c r="I124" s="88"/>
      <c r="J124" s="88"/>
      <c r="K124" s="88"/>
      <c r="L124" s="88"/>
      <c r="M124" s="88"/>
      <c r="N124" s="88"/>
      <c r="O124" s="88"/>
      <c r="P124" s="88"/>
      <c r="T124" s="115"/>
      <c r="AG124" s="88"/>
      <c r="AH124" s="88"/>
    </row>
    <row r="125" spans="1:45" s="175" customFormat="1">
      <c r="A125" s="590" t="s">
        <v>349</v>
      </c>
      <c r="B125" s="598"/>
      <c r="C125" s="598"/>
      <c r="D125" s="598"/>
      <c r="E125" s="598"/>
      <c r="F125" s="598"/>
      <c r="G125" s="598"/>
      <c r="H125" s="598"/>
      <c r="I125" s="598"/>
      <c r="J125" s="598"/>
      <c r="K125" s="598"/>
      <c r="L125" s="598"/>
      <c r="M125" s="598"/>
      <c r="N125" s="598"/>
      <c r="O125" s="598"/>
      <c r="P125" s="598"/>
      <c r="Q125" s="598"/>
      <c r="R125" s="598"/>
      <c r="S125" s="598"/>
      <c r="T125" s="600"/>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row>
    <row r="126" spans="1:45" ht="51">
      <c r="A126" s="582" t="s">
        <v>591</v>
      </c>
      <c r="B126" s="85" t="s">
        <v>592</v>
      </c>
      <c r="C126" s="85" t="s">
        <v>593</v>
      </c>
      <c r="D126" s="85" t="s">
        <v>594</v>
      </c>
      <c r="E126" s="85" t="s">
        <v>595</v>
      </c>
      <c r="F126" s="85" t="s">
        <v>596</v>
      </c>
      <c r="G126" s="85" t="s">
        <v>483</v>
      </c>
      <c r="H126" s="85" t="s">
        <v>484</v>
      </c>
      <c r="I126" s="85" t="s">
        <v>485</v>
      </c>
      <c r="J126" s="85" t="s">
        <v>486</v>
      </c>
      <c r="K126" s="85" t="s">
        <v>597</v>
      </c>
      <c r="L126" s="85" t="s">
        <v>598</v>
      </c>
      <c r="M126" s="112" t="s">
        <v>599</v>
      </c>
      <c r="N126" s="85" t="s">
        <v>490</v>
      </c>
      <c r="O126" s="85" t="s">
        <v>600</v>
      </c>
      <c r="P126" s="85" t="s">
        <v>601</v>
      </c>
      <c r="Q126" s="112" t="s">
        <v>602</v>
      </c>
      <c r="R126" s="85" t="s">
        <v>603</v>
      </c>
      <c r="S126" s="85" t="s">
        <v>604</v>
      </c>
      <c r="T126" s="138" t="s">
        <v>605</v>
      </c>
      <c r="U126" s="138" t="s">
        <v>606</v>
      </c>
      <c r="V126" s="138" t="s">
        <v>607</v>
      </c>
      <c r="W126" s="138" t="s">
        <v>608</v>
      </c>
      <c r="X126" s="138" t="s">
        <v>609</v>
      </c>
      <c r="Y126" s="138" t="s">
        <v>610</v>
      </c>
      <c r="AQ126" s="787"/>
      <c r="AR126" s="787"/>
    </row>
    <row r="127" spans="1:45" s="94" customFormat="1">
      <c r="A127" s="93" t="s">
        <v>350</v>
      </c>
      <c r="B127" s="144"/>
      <c r="C127" s="144"/>
      <c r="D127" s="144"/>
      <c r="E127" s="144"/>
      <c r="F127" s="144"/>
      <c r="G127" s="144"/>
      <c r="H127" s="144"/>
      <c r="I127" s="144"/>
      <c r="J127" s="144"/>
      <c r="K127" s="144"/>
      <c r="L127" s="144"/>
      <c r="M127" s="144"/>
      <c r="N127" s="144"/>
      <c r="O127" s="144"/>
      <c r="P127" s="144"/>
      <c r="Q127" s="100"/>
      <c r="R127" s="100"/>
      <c r="S127" s="100"/>
      <c r="T127" s="100"/>
      <c r="U127" s="100"/>
      <c r="V127" s="100"/>
      <c r="W127" s="100"/>
      <c r="X127" s="100"/>
      <c r="Y127" s="100"/>
      <c r="AQ127" s="787"/>
      <c r="AR127" s="787"/>
    </row>
    <row r="128" spans="1:45">
      <c r="A128" s="152" t="s">
        <v>611</v>
      </c>
      <c r="B128" s="115">
        <v>449729</v>
      </c>
      <c r="C128" s="115">
        <v>271729</v>
      </c>
      <c r="D128" s="115">
        <v>324122</v>
      </c>
      <c r="E128" s="115">
        <v>211734</v>
      </c>
      <c r="F128" s="115">
        <v>486740</v>
      </c>
      <c r="G128" s="115">
        <v>428125</v>
      </c>
      <c r="H128" s="115">
        <v>366607</v>
      </c>
      <c r="I128" s="115">
        <v>318479</v>
      </c>
      <c r="J128" s="115">
        <v>498858</v>
      </c>
      <c r="K128" s="115">
        <v>643498</v>
      </c>
      <c r="L128" s="115">
        <v>536886</v>
      </c>
      <c r="M128" s="115">
        <v>268335</v>
      </c>
      <c r="N128" s="115">
        <v>737127</v>
      </c>
      <c r="O128" s="115">
        <v>349027</v>
      </c>
      <c r="P128" s="115">
        <v>459233</v>
      </c>
      <c r="Q128" s="115">
        <v>142507</v>
      </c>
      <c r="R128" s="115">
        <v>557590</v>
      </c>
      <c r="S128" s="115">
        <v>367953</v>
      </c>
      <c r="T128" s="115">
        <v>386953</v>
      </c>
      <c r="U128" s="115">
        <v>185719</v>
      </c>
      <c r="V128" s="115">
        <v>574373</v>
      </c>
      <c r="W128" s="115">
        <v>284430</v>
      </c>
      <c r="X128" s="115">
        <v>454876</v>
      </c>
      <c r="Y128" s="88">
        <v>-3501450</v>
      </c>
      <c r="AQ128" s="787"/>
      <c r="AR128" s="787"/>
    </row>
    <row r="129" spans="1:44">
      <c r="A129" s="94" t="s">
        <v>612</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AQ129" s="787"/>
      <c r="AR129" s="787"/>
    </row>
    <row r="130" spans="1:44">
      <c r="A130" s="152" t="s">
        <v>613</v>
      </c>
      <c r="B130" s="87">
        <v>0</v>
      </c>
      <c r="C130" s="87">
        <v>0</v>
      </c>
      <c r="D130" s="87">
        <v>0</v>
      </c>
      <c r="E130" s="115">
        <v>236</v>
      </c>
      <c r="F130" s="115">
        <v>297</v>
      </c>
      <c r="G130" s="115">
        <v>242</v>
      </c>
      <c r="H130" s="115">
        <v>188</v>
      </c>
      <c r="I130" s="115">
        <v>319</v>
      </c>
      <c r="J130" s="115">
        <v>354</v>
      </c>
      <c r="K130" s="115">
        <v>317</v>
      </c>
      <c r="L130" s="115">
        <v>302</v>
      </c>
      <c r="M130" s="115">
        <v>761</v>
      </c>
      <c r="N130" s="115">
        <v>869</v>
      </c>
      <c r="O130" s="115">
        <v>545</v>
      </c>
      <c r="P130" s="115">
        <v>506</v>
      </c>
      <c r="Q130" s="115">
        <v>789</v>
      </c>
      <c r="R130" s="115">
        <v>406</v>
      </c>
      <c r="S130" s="115">
        <v>370</v>
      </c>
      <c r="T130" s="115">
        <v>400</v>
      </c>
      <c r="U130" s="88">
        <v>-240</v>
      </c>
      <c r="V130" s="97">
        <v>-20400</v>
      </c>
      <c r="W130" s="115">
        <v>15530</v>
      </c>
      <c r="X130" s="115">
        <v>4560</v>
      </c>
      <c r="Y130" s="88">
        <v>-7623</v>
      </c>
      <c r="AQ130" s="787"/>
      <c r="AR130" s="787"/>
    </row>
    <row r="131" spans="1:44">
      <c r="A131" s="105" t="s">
        <v>352</v>
      </c>
      <c r="B131" s="115">
        <v>346604</v>
      </c>
      <c r="C131" s="115">
        <v>341924</v>
      </c>
      <c r="D131" s="115">
        <v>340860</v>
      </c>
      <c r="E131" s="115">
        <v>329390</v>
      </c>
      <c r="F131" s="115">
        <v>349588</v>
      </c>
      <c r="G131" s="115">
        <v>348244</v>
      </c>
      <c r="H131" s="115">
        <v>351648</v>
      </c>
      <c r="I131" s="115">
        <v>361617</v>
      </c>
      <c r="J131" s="115">
        <v>416352</v>
      </c>
      <c r="K131" s="115">
        <v>411336</v>
      </c>
      <c r="L131" s="115">
        <v>420817</v>
      </c>
      <c r="M131" s="115">
        <v>437699</v>
      </c>
      <c r="N131" s="115">
        <v>432521</v>
      </c>
      <c r="O131" s="115">
        <v>431124</v>
      </c>
      <c r="P131" s="115">
        <v>423414</v>
      </c>
      <c r="Q131" s="115">
        <v>440010</v>
      </c>
      <c r="R131" s="115">
        <v>455747</v>
      </c>
      <c r="S131" s="115">
        <v>456358</v>
      </c>
      <c r="T131" s="115">
        <v>456211</v>
      </c>
      <c r="U131" s="115">
        <v>428601</v>
      </c>
      <c r="V131" s="115">
        <v>435307</v>
      </c>
      <c r="W131" s="115">
        <v>435296</v>
      </c>
      <c r="X131" s="115">
        <v>444194</v>
      </c>
      <c r="Y131" s="115">
        <v>517983</v>
      </c>
      <c r="AQ131" s="787"/>
      <c r="AR131" s="787"/>
    </row>
    <row r="132" spans="1:44">
      <c r="A132" s="105" t="s">
        <v>614</v>
      </c>
      <c r="B132" s="88">
        <v>-2430</v>
      </c>
      <c r="C132" s="115">
        <v>5207</v>
      </c>
      <c r="D132" s="97">
        <v>-2576</v>
      </c>
      <c r="E132" s="97">
        <v>-158</v>
      </c>
      <c r="F132" s="97">
        <v>-308</v>
      </c>
      <c r="G132" s="97">
        <v>-118</v>
      </c>
      <c r="H132" s="115">
        <v>3363</v>
      </c>
      <c r="I132" s="88">
        <v>-118</v>
      </c>
      <c r="J132" s="88">
        <v>-1011</v>
      </c>
      <c r="K132" s="88">
        <v>-108</v>
      </c>
      <c r="L132" s="115">
        <v>421</v>
      </c>
      <c r="M132" s="115">
        <v>307</v>
      </c>
      <c r="N132" s="115">
        <v>929</v>
      </c>
      <c r="O132" s="115">
        <v>975</v>
      </c>
      <c r="P132" s="115">
        <v>204</v>
      </c>
      <c r="Q132" s="88">
        <v>-1261</v>
      </c>
      <c r="R132" s="115">
        <v>122</v>
      </c>
      <c r="S132" s="88">
        <v>-97</v>
      </c>
      <c r="T132" s="88">
        <v>-159</v>
      </c>
      <c r="U132" s="115">
        <v>7391</v>
      </c>
      <c r="V132" s="97">
        <v>-28789</v>
      </c>
      <c r="W132" s="115">
        <v>17362</v>
      </c>
      <c r="X132" s="115">
        <v>7523</v>
      </c>
      <c r="Y132" s="115">
        <v>3189</v>
      </c>
      <c r="AQ132" s="787"/>
      <c r="AR132" s="787"/>
    </row>
    <row r="133" spans="1:44">
      <c r="A133" s="105" t="s">
        <v>615</v>
      </c>
      <c r="B133" s="115">
        <v>30626</v>
      </c>
      <c r="C133" s="115">
        <v>25783</v>
      </c>
      <c r="D133" s="115">
        <v>25098</v>
      </c>
      <c r="E133" s="115">
        <v>50824</v>
      </c>
      <c r="F133" s="115">
        <v>20372</v>
      </c>
      <c r="G133" s="115">
        <v>4808</v>
      </c>
      <c r="H133" s="115">
        <v>15477</v>
      </c>
      <c r="I133" s="115">
        <v>17637</v>
      </c>
      <c r="J133" s="115">
        <v>56209</v>
      </c>
      <c r="K133" s="115">
        <v>51024</v>
      </c>
      <c r="L133" s="115">
        <v>55729</v>
      </c>
      <c r="M133" s="115">
        <v>62564</v>
      </c>
      <c r="N133" s="115">
        <v>49643</v>
      </c>
      <c r="O133" s="115">
        <v>54874</v>
      </c>
      <c r="P133" s="115">
        <v>48327</v>
      </c>
      <c r="Q133" s="115">
        <v>67439</v>
      </c>
      <c r="R133" s="115">
        <v>66005</v>
      </c>
      <c r="S133" s="115">
        <v>71029</v>
      </c>
      <c r="T133" s="115">
        <v>68074</v>
      </c>
      <c r="U133" s="115">
        <v>81625</v>
      </c>
      <c r="V133" s="115">
        <v>68135</v>
      </c>
      <c r="W133" s="115">
        <v>69142</v>
      </c>
      <c r="X133" s="115">
        <v>66298</v>
      </c>
      <c r="Y133" s="115">
        <v>69927</v>
      </c>
      <c r="AQ133" s="787"/>
      <c r="AR133" s="787"/>
    </row>
    <row r="134" spans="1:44">
      <c r="A134" s="105" t="s">
        <v>616</v>
      </c>
      <c r="B134" s="115">
        <v>1198</v>
      </c>
      <c r="C134" s="115">
        <v>54</v>
      </c>
      <c r="D134" s="115">
        <v>11884</v>
      </c>
      <c r="E134" s="115">
        <v>17</v>
      </c>
      <c r="F134" s="115">
        <v>1035</v>
      </c>
      <c r="G134" s="115">
        <v>11170</v>
      </c>
      <c r="H134" s="115">
        <v>2305</v>
      </c>
      <c r="I134" s="88">
        <v>-31078</v>
      </c>
      <c r="J134" s="115">
        <v>3889</v>
      </c>
      <c r="K134" s="115">
        <v>13492</v>
      </c>
      <c r="L134" s="88">
        <v>-5860</v>
      </c>
      <c r="M134" s="115">
        <v>23794</v>
      </c>
      <c r="N134" s="115">
        <v>1418</v>
      </c>
      <c r="O134" s="115">
        <v>234344</v>
      </c>
      <c r="P134" s="115">
        <v>23129</v>
      </c>
      <c r="Q134" s="115">
        <v>58823</v>
      </c>
      <c r="R134" s="115">
        <v>17162</v>
      </c>
      <c r="S134" s="115">
        <v>12707</v>
      </c>
      <c r="T134" s="115">
        <v>3327</v>
      </c>
      <c r="U134" s="115">
        <v>11347</v>
      </c>
      <c r="V134" s="88">
        <v>-21113</v>
      </c>
      <c r="W134" s="115">
        <v>59884</v>
      </c>
      <c r="X134" s="88">
        <v>-46538</v>
      </c>
      <c r="Y134" s="115">
        <v>3616589</v>
      </c>
      <c r="AQ134" s="787"/>
      <c r="AR134" s="787"/>
    </row>
    <row r="135" spans="1:44">
      <c r="A135" s="105" t="s">
        <v>617</v>
      </c>
      <c r="B135" s="88">
        <v>-284957</v>
      </c>
      <c r="C135" s="115">
        <v>158263</v>
      </c>
      <c r="D135" s="88">
        <v>-17033</v>
      </c>
      <c r="E135" s="88">
        <v>-251666</v>
      </c>
      <c r="F135" s="88">
        <v>-214271</v>
      </c>
      <c r="G135" s="115">
        <v>61292</v>
      </c>
      <c r="H135" s="115">
        <v>183538</v>
      </c>
      <c r="I135" s="88">
        <v>-178504</v>
      </c>
      <c r="J135" s="88">
        <v>-372618</v>
      </c>
      <c r="K135" s="115">
        <v>304259</v>
      </c>
      <c r="L135" s="88">
        <v>-36057</v>
      </c>
      <c r="M135" s="88">
        <v>-187288</v>
      </c>
      <c r="N135" s="115">
        <v>192772</v>
      </c>
      <c r="O135" s="115">
        <v>268864</v>
      </c>
      <c r="P135" s="115">
        <v>443026</v>
      </c>
      <c r="Q135" s="115">
        <v>19755</v>
      </c>
      <c r="R135" s="88">
        <v>-3427</v>
      </c>
      <c r="S135" s="115">
        <v>214770</v>
      </c>
      <c r="T135" s="88">
        <v>-55547</v>
      </c>
      <c r="U135" s="88">
        <v>-44080</v>
      </c>
      <c r="V135" s="115">
        <v>2211</v>
      </c>
      <c r="W135" s="115">
        <v>89265</v>
      </c>
      <c r="X135" s="115">
        <v>67550</v>
      </c>
      <c r="Y135" s="88">
        <v>-40220</v>
      </c>
      <c r="AQ135" s="787"/>
      <c r="AR135" s="787"/>
    </row>
    <row r="136" spans="1:44">
      <c r="A136" s="105" t="s">
        <v>618</v>
      </c>
      <c r="B136" s="115">
        <v>90350</v>
      </c>
      <c r="C136" s="115">
        <v>5913</v>
      </c>
      <c r="D136" s="88">
        <v>-240</v>
      </c>
      <c r="E136" s="115">
        <v>21349</v>
      </c>
      <c r="F136" s="115">
        <v>55183</v>
      </c>
      <c r="G136" s="88">
        <v>-38433</v>
      </c>
      <c r="H136" s="88">
        <v>-25956</v>
      </c>
      <c r="I136" s="88">
        <v>-175382</v>
      </c>
      <c r="J136" s="115">
        <v>35235</v>
      </c>
      <c r="K136" s="115">
        <v>5238</v>
      </c>
      <c r="L136" s="115">
        <v>26737</v>
      </c>
      <c r="M136" s="88">
        <v>-203302</v>
      </c>
      <c r="N136" s="115">
        <v>172998</v>
      </c>
      <c r="O136" s="115">
        <v>66095</v>
      </c>
      <c r="P136" s="88">
        <v>-16199</v>
      </c>
      <c r="Q136" s="88">
        <v>-36126</v>
      </c>
      <c r="R136" s="115">
        <v>3107</v>
      </c>
      <c r="S136" s="115">
        <v>28293</v>
      </c>
      <c r="T136" s="88">
        <v>-73741</v>
      </c>
      <c r="U136" s="88">
        <v>-1527</v>
      </c>
      <c r="V136" s="115">
        <v>46033</v>
      </c>
      <c r="W136" s="115">
        <v>75532</v>
      </c>
      <c r="X136" s="115">
        <v>42498</v>
      </c>
      <c r="Y136" s="88">
        <v>-73566</v>
      </c>
      <c r="AQ136" s="787"/>
      <c r="AR136" s="787"/>
    </row>
    <row r="137" spans="1:44" ht="25.5">
      <c r="A137" s="152" t="s">
        <v>619</v>
      </c>
      <c r="B137" s="88">
        <v>-28033</v>
      </c>
      <c r="C137" s="88">
        <v>-144264</v>
      </c>
      <c r="D137" s="115">
        <v>92571</v>
      </c>
      <c r="E137" s="115">
        <v>295284</v>
      </c>
      <c r="F137" s="88">
        <v>-217821</v>
      </c>
      <c r="G137" s="88">
        <v>-124555</v>
      </c>
      <c r="H137" s="88">
        <v>-100399</v>
      </c>
      <c r="I137" s="115">
        <v>366555</v>
      </c>
      <c r="J137" s="88">
        <v>-156809</v>
      </c>
      <c r="K137" s="88">
        <v>-209471</v>
      </c>
      <c r="L137" s="115">
        <v>106904</v>
      </c>
      <c r="M137" s="115">
        <v>329588</v>
      </c>
      <c r="N137" s="88">
        <v>-576726</v>
      </c>
      <c r="O137" s="88">
        <v>-193075</v>
      </c>
      <c r="P137" s="115">
        <v>121651</v>
      </c>
      <c r="Q137" s="115">
        <v>319273</v>
      </c>
      <c r="R137" s="88">
        <v>-466194</v>
      </c>
      <c r="S137" s="88">
        <v>-178771</v>
      </c>
      <c r="T137" s="115">
        <v>103064</v>
      </c>
      <c r="U137" s="115">
        <v>307887</v>
      </c>
      <c r="V137" s="88">
        <v>-183090</v>
      </c>
      <c r="W137" s="88">
        <v>-175058</v>
      </c>
      <c r="X137" s="88">
        <v>-36216</v>
      </c>
      <c r="Y137" s="115">
        <v>213728</v>
      </c>
      <c r="AQ137" s="787"/>
      <c r="AR137" s="787"/>
    </row>
    <row r="138" spans="1:44">
      <c r="A138" s="152" t="s">
        <v>620</v>
      </c>
      <c r="B138" s="115">
        <v>165305</v>
      </c>
      <c r="C138" s="88">
        <v>-49099</v>
      </c>
      <c r="D138" s="88">
        <v>-124867</v>
      </c>
      <c r="E138" s="88">
        <v>-102428</v>
      </c>
      <c r="F138" s="115">
        <v>111446</v>
      </c>
      <c r="G138" s="88">
        <v>-83371</v>
      </c>
      <c r="H138" s="88">
        <v>-66200</v>
      </c>
      <c r="I138" s="88">
        <v>-38479</v>
      </c>
      <c r="J138" s="115">
        <v>144793</v>
      </c>
      <c r="K138" s="88">
        <v>-120870</v>
      </c>
      <c r="L138" s="115">
        <v>122113</v>
      </c>
      <c r="M138" s="88">
        <v>-71124</v>
      </c>
      <c r="N138" s="115">
        <v>420507</v>
      </c>
      <c r="O138" s="88">
        <v>-263358</v>
      </c>
      <c r="P138" s="88">
        <v>-161386</v>
      </c>
      <c r="Q138" s="88">
        <v>-619071</v>
      </c>
      <c r="R138" s="115">
        <v>308637</v>
      </c>
      <c r="S138" s="115">
        <v>165652</v>
      </c>
      <c r="T138" s="88">
        <v>-155006</v>
      </c>
      <c r="U138" s="88">
        <v>-497692</v>
      </c>
      <c r="V138" s="115">
        <v>424448</v>
      </c>
      <c r="W138" s="115">
        <v>17801</v>
      </c>
      <c r="X138" s="88">
        <v>-49569</v>
      </c>
      <c r="Y138" s="88">
        <v>-496856</v>
      </c>
      <c r="AQ138" s="787"/>
      <c r="AR138" s="787"/>
    </row>
    <row r="139" spans="1:44" ht="25.5">
      <c r="A139" s="152" t="s">
        <v>621</v>
      </c>
      <c r="B139" s="88">
        <v>-51505</v>
      </c>
      <c r="C139" s="115">
        <v>48098</v>
      </c>
      <c r="D139" s="115">
        <v>18661</v>
      </c>
      <c r="E139" s="88">
        <v>-46352</v>
      </c>
      <c r="F139" s="115">
        <v>7825</v>
      </c>
      <c r="G139" s="115">
        <v>64675</v>
      </c>
      <c r="H139" s="88">
        <v>-18567</v>
      </c>
      <c r="I139" s="88">
        <v>-93085</v>
      </c>
      <c r="J139" s="88">
        <v>-36835</v>
      </c>
      <c r="K139" s="115">
        <v>30597</v>
      </c>
      <c r="L139" s="115">
        <v>41459</v>
      </c>
      <c r="M139" s="88">
        <v>-100474</v>
      </c>
      <c r="N139" s="88">
        <v>-47210</v>
      </c>
      <c r="O139" s="115">
        <v>138662</v>
      </c>
      <c r="P139" s="88">
        <v>-42460</v>
      </c>
      <c r="Q139" s="88">
        <v>-198100</v>
      </c>
      <c r="R139" s="88">
        <v>-30297</v>
      </c>
      <c r="S139" s="115">
        <v>63032</v>
      </c>
      <c r="T139" s="115">
        <v>9459</v>
      </c>
      <c r="U139" s="88">
        <v>-109527</v>
      </c>
      <c r="V139" s="88">
        <v>-44186</v>
      </c>
      <c r="W139" s="115">
        <v>55396</v>
      </c>
      <c r="X139" s="115">
        <v>13419</v>
      </c>
      <c r="Y139" s="88">
        <v>-98591</v>
      </c>
      <c r="AQ139" s="787"/>
      <c r="AR139" s="787"/>
    </row>
    <row r="140" spans="1:44">
      <c r="A140" s="105" t="s">
        <v>622</v>
      </c>
      <c r="B140" s="88">
        <v>-449511</v>
      </c>
      <c r="C140" s="115">
        <v>237573</v>
      </c>
      <c r="D140" s="115">
        <v>220174</v>
      </c>
      <c r="E140" s="88">
        <v>192894</v>
      </c>
      <c r="F140" s="88">
        <v>-471640</v>
      </c>
      <c r="G140" s="115">
        <v>313745</v>
      </c>
      <c r="H140" s="115">
        <v>26159</v>
      </c>
      <c r="I140" s="88">
        <v>-78299</v>
      </c>
      <c r="J140" s="88">
        <v>-245837</v>
      </c>
      <c r="K140" s="115">
        <v>57444</v>
      </c>
      <c r="L140" s="115">
        <v>95041</v>
      </c>
      <c r="M140" s="115">
        <v>353898</v>
      </c>
      <c r="N140" s="88">
        <v>-518316</v>
      </c>
      <c r="O140" s="115">
        <v>147285</v>
      </c>
      <c r="P140" s="115">
        <v>275382</v>
      </c>
      <c r="Q140" s="115">
        <v>650206</v>
      </c>
      <c r="R140" s="88">
        <v>-675084</v>
      </c>
      <c r="S140" s="88">
        <v>-240652</v>
      </c>
      <c r="T140" s="115">
        <v>231257</v>
      </c>
      <c r="U140" s="115">
        <v>389016</v>
      </c>
      <c r="V140" s="88">
        <v>-568470</v>
      </c>
      <c r="W140" s="115">
        <v>63222</v>
      </c>
      <c r="X140" s="115">
        <v>192815</v>
      </c>
      <c r="Y140" s="115">
        <v>454276</v>
      </c>
      <c r="AD140" s="88"/>
      <c r="AQ140" s="787"/>
      <c r="AR140" s="787"/>
    </row>
    <row r="141" spans="1:44">
      <c r="A141" s="105" t="s">
        <v>357</v>
      </c>
      <c r="B141" s="88">
        <v>-48810</v>
      </c>
      <c r="C141" s="88">
        <v>-28878</v>
      </c>
      <c r="D141" s="88">
        <v>-54653</v>
      </c>
      <c r="E141" s="88">
        <v>-106059</v>
      </c>
      <c r="F141" s="88">
        <v>-90710</v>
      </c>
      <c r="G141" s="115">
        <v>39404</v>
      </c>
      <c r="H141" s="88">
        <v>-21030</v>
      </c>
      <c r="I141" s="88">
        <v>-39593</v>
      </c>
      <c r="J141" s="88">
        <v>-88134</v>
      </c>
      <c r="K141" s="88">
        <v>-127916</v>
      </c>
      <c r="L141" s="88">
        <v>-10634</v>
      </c>
      <c r="M141" s="88">
        <v>-102161</v>
      </c>
      <c r="N141" s="88">
        <v>-205615</v>
      </c>
      <c r="O141" s="88">
        <v>-54851</v>
      </c>
      <c r="P141" s="88">
        <v>-51690</v>
      </c>
      <c r="Q141" s="88">
        <v>-154481</v>
      </c>
      <c r="R141" s="88">
        <v>-127327</v>
      </c>
      <c r="S141" s="88">
        <v>-68830</v>
      </c>
      <c r="T141" s="88">
        <v>-31016</v>
      </c>
      <c r="U141" s="88">
        <v>-81220</v>
      </c>
      <c r="V141" s="88">
        <v>-2600</v>
      </c>
      <c r="W141" s="88">
        <v>-68601</v>
      </c>
      <c r="X141" s="115">
        <v>604</v>
      </c>
      <c r="Y141" s="88">
        <v>-41119</v>
      </c>
      <c r="AQ141" s="787"/>
      <c r="AR141" s="787"/>
    </row>
    <row r="142" spans="1:44">
      <c r="A142" s="105" t="s">
        <v>167</v>
      </c>
      <c r="B142" s="88">
        <v>-7991</v>
      </c>
      <c r="C142" s="115">
        <v>8009</v>
      </c>
      <c r="D142" s="115">
        <v>16</v>
      </c>
      <c r="E142" s="115">
        <v>376</v>
      </c>
      <c r="F142" s="115">
        <v>4</v>
      </c>
      <c r="G142" s="88">
        <v>-83</v>
      </c>
      <c r="H142" s="88">
        <v>-153</v>
      </c>
      <c r="I142" s="88">
        <v>-1008</v>
      </c>
      <c r="J142" s="115">
        <v>37</v>
      </c>
      <c r="K142" s="115">
        <v>172</v>
      </c>
      <c r="L142" s="115">
        <v>185</v>
      </c>
      <c r="M142" s="88">
        <v>-1084</v>
      </c>
      <c r="N142" s="88">
        <v>-386</v>
      </c>
      <c r="O142" s="88">
        <v>-575</v>
      </c>
      <c r="P142" s="88">
        <v>-1381</v>
      </c>
      <c r="Q142" s="88">
        <v>-4436</v>
      </c>
      <c r="R142" s="88">
        <v>-204</v>
      </c>
      <c r="S142" s="88">
        <v>-384</v>
      </c>
      <c r="T142" s="88">
        <v>-148</v>
      </c>
      <c r="U142" s="88">
        <v>-194</v>
      </c>
      <c r="V142" s="87">
        <v>0</v>
      </c>
      <c r="W142" s="87">
        <v>0</v>
      </c>
      <c r="X142" s="115">
        <v>18</v>
      </c>
      <c r="Y142" s="88">
        <v>-11901</v>
      </c>
      <c r="AQ142" s="787"/>
      <c r="AR142" s="787"/>
    </row>
    <row r="143" spans="1:44" s="94" customFormat="1">
      <c r="A143" s="86" t="s">
        <v>623</v>
      </c>
      <c r="B143" s="144">
        <v>210575</v>
      </c>
      <c r="C143" s="144">
        <v>880312</v>
      </c>
      <c r="D143" s="144">
        <v>834017</v>
      </c>
      <c r="E143" s="144">
        <v>595441</v>
      </c>
      <c r="F143" s="144">
        <v>37740</v>
      </c>
      <c r="G143" s="144">
        <v>1025145</v>
      </c>
      <c r="H143" s="144">
        <v>716980</v>
      </c>
      <c r="I143" s="144">
        <v>429061</v>
      </c>
      <c r="J143" s="144">
        <v>254483</v>
      </c>
      <c r="K143" s="144">
        <v>1059012</v>
      </c>
      <c r="L143" s="144">
        <v>1354043</v>
      </c>
      <c r="M143" s="144">
        <v>811513</v>
      </c>
      <c r="N143" s="144">
        <v>660531</v>
      </c>
      <c r="O143" s="144">
        <v>1179936</v>
      </c>
      <c r="P143" s="144">
        <v>1521756</v>
      </c>
      <c r="Q143" s="144">
        <v>685327</v>
      </c>
      <c r="R143" s="144">
        <v>106243</v>
      </c>
      <c r="S143" s="144">
        <v>891430</v>
      </c>
      <c r="T143" s="144">
        <v>943128</v>
      </c>
      <c r="U143" s="144">
        <v>677106</v>
      </c>
      <c r="V143" s="144">
        <v>681859</v>
      </c>
      <c r="W143" s="144">
        <v>939201</v>
      </c>
      <c r="X143" s="144">
        <v>1162032</v>
      </c>
      <c r="Y143" s="144">
        <v>604366</v>
      </c>
      <c r="AQ143" s="787"/>
      <c r="AR143" s="787"/>
    </row>
    <row r="144" spans="1:44">
      <c r="A144" s="94" t="s">
        <v>359</v>
      </c>
      <c r="B144" s="88"/>
      <c r="C144" s="88"/>
      <c r="D144" s="88"/>
      <c r="E144" s="88"/>
      <c r="F144" s="88"/>
      <c r="G144" s="88"/>
      <c r="H144" s="88"/>
      <c r="I144" s="88"/>
      <c r="J144" s="88"/>
      <c r="K144" s="88"/>
      <c r="L144" s="88"/>
      <c r="M144" s="88"/>
      <c r="N144" s="88"/>
      <c r="O144" s="88"/>
      <c r="P144" s="88"/>
      <c r="T144" s="115"/>
      <c r="U144" s="88"/>
      <c r="V144" s="88"/>
      <c r="W144" s="88"/>
      <c r="X144" s="88"/>
      <c r="Y144" s="88"/>
      <c r="AQ144" s="787"/>
      <c r="AR144" s="787"/>
    </row>
    <row r="145" spans="1:44" ht="25.5">
      <c r="A145" s="152" t="s">
        <v>624</v>
      </c>
      <c r="B145" s="115">
        <v>1599</v>
      </c>
      <c r="C145" s="115">
        <v>1548</v>
      </c>
      <c r="D145" s="115">
        <v>5193</v>
      </c>
      <c r="E145" s="115">
        <v>3391</v>
      </c>
      <c r="F145" s="115">
        <v>10399</v>
      </c>
      <c r="G145" s="115">
        <v>9387</v>
      </c>
      <c r="H145" s="115">
        <v>15275</v>
      </c>
      <c r="I145" s="115">
        <v>4896</v>
      </c>
      <c r="J145" s="115">
        <v>2909</v>
      </c>
      <c r="K145" s="115">
        <v>3801</v>
      </c>
      <c r="L145" s="115">
        <v>2424</v>
      </c>
      <c r="M145" s="115">
        <v>41058</v>
      </c>
      <c r="N145" s="115">
        <v>4929</v>
      </c>
      <c r="O145" s="115">
        <v>5030</v>
      </c>
      <c r="P145" s="115">
        <v>7687</v>
      </c>
      <c r="Q145" s="115">
        <v>12139</v>
      </c>
      <c r="R145" s="115">
        <v>23411</v>
      </c>
      <c r="S145" s="115">
        <v>6884</v>
      </c>
      <c r="T145" s="115">
        <v>7843</v>
      </c>
      <c r="U145" s="115">
        <v>9662</v>
      </c>
      <c r="V145" s="115">
        <v>7465</v>
      </c>
      <c r="W145" s="115">
        <v>11914</v>
      </c>
      <c r="X145" s="115">
        <v>3132</v>
      </c>
      <c r="Y145" s="115">
        <v>14043</v>
      </c>
      <c r="Z145" s="115"/>
      <c r="AA145" s="115"/>
      <c r="AB145" s="115"/>
      <c r="AC145" s="115"/>
      <c r="AQ145" s="787"/>
      <c r="AR145" s="787"/>
    </row>
    <row r="146" spans="1:44" ht="25.5">
      <c r="A146" s="152" t="s">
        <v>360</v>
      </c>
      <c r="B146" s="88">
        <v>-318329</v>
      </c>
      <c r="C146" s="88">
        <v>-372182</v>
      </c>
      <c r="D146" s="88">
        <v>-347683</v>
      </c>
      <c r="E146" s="88">
        <v>-479894</v>
      </c>
      <c r="F146" s="88">
        <v>-509788</v>
      </c>
      <c r="G146" s="88">
        <v>-423043</v>
      </c>
      <c r="H146" s="88">
        <v>-585815</v>
      </c>
      <c r="I146" s="88">
        <v>-783624</v>
      </c>
      <c r="J146" s="88">
        <v>-968722</v>
      </c>
      <c r="K146" s="88">
        <v>-644899</v>
      </c>
      <c r="L146" s="88">
        <v>-820865</v>
      </c>
      <c r="M146" s="88">
        <v>-867985</v>
      </c>
      <c r="N146" s="88">
        <v>-1141405</v>
      </c>
      <c r="O146" s="88">
        <v>-704809</v>
      </c>
      <c r="P146" s="88">
        <v>-1022375</v>
      </c>
      <c r="Q146" s="88">
        <v>-1065084</v>
      </c>
      <c r="R146" s="88">
        <v>-919039</v>
      </c>
      <c r="S146" s="88">
        <v>-822975</v>
      </c>
      <c r="T146" s="88">
        <v>-731006</v>
      </c>
      <c r="U146" s="88">
        <v>-991558</v>
      </c>
      <c r="V146" s="88">
        <v>-900356</v>
      </c>
      <c r="W146" s="88">
        <v>-949754</v>
      </c>
      <c r="X146" s="88">
        <v>-975718</v>
      </c>
      <c r="Y146" s="88">
        <v>-1147682</v>
      </c>
      <c r="Z146" s="115"/>
      <c r="AA146" s="115"/>
      <c r="AB146" s="115"/>
      <c r="AC146" s="115"/>
      <c r="AQ146" s="787"/>
      <c r="AR146" s="787"/>
    </row>
    <row r="147" spans="1:44" ht="25.5">
      <c r="A147" s="152" t="s">
        <v>625</v>
      </c>
      <c r="B147" s="87">
        <v>0</v>
      </c>
      <c r="C147" s="87">
        <v>0</v>
      </c>
      <c r="D147" s="87">
        <v>0</v>
      </c>
      <c r="E147" s="87">
        <v>0</v>
      </c>
      <c r="F147" s="87">
        <v>0</v>
      </c>
      <c r="G147" s="87">
        <v>0</v>
      </c>
      <c r="H147" s="87">
        <v>0</v>
      </c>
      <c r="I147" s="115">
        <v>1493</v>
      </c>
      <c r="J147" s="115">
        <v>99507</v>
      </c>
      <c r="K147" s="115">
        <v>2999</v>
      </c>
      <c r="L147" s="87">
        <v>0</v>
      </c>
      <c r="M147" s="87">
        <v>0</v>
      </c>
      <c r="N147" s="87">
        <v>0</v>
      </c>
      <c r="O147" s="87">
        <v>0</v>
      </c>
      <c r="P147" s="87">
        <v>0</v>
      </c>
      <c r="Q147" s="87">
        <v>0</v>
      </c>
      <c r="R147" s="87">
        <v>0</v>
      </c>
      <c r="S147" s="87">
        <v>0</v>
      </c>
      <c r="T147" s="87">
        <v>0</v>
      </c>
      <c r="U147" s="87">
        <v>0</v>
      </c>
      <c r="V147" s="147">
        <v>0</v>
      </c>
      <c r="W147" s="115">
        <v>21732</v>
      </c>
      <c r="X147" s="147">
        <v>0</v>
      </c>
      <c r="Y147" s="147">
        <v>0</v>
      </c>
      <c r="Z147" s="115"/>
      <c r="AA147" s="115"/>
      <c r="AB147" s="115"/>
      <c r="AC147" s="115"/>
      <c r="AQ147" s="787"/>
      <c r="AR147" s="787"/>
    </row>
    <row r="148" spans="1:44">
      <c r="A148" s="105" t="s">
        <v>626</v>
      </c>
      <c r="B148" s="115">
        <v>4496</v>
      </c>
      <c r="C148" s="115">
        <v>3324</v>
      </c>
      <c r="D148" s="115">
        <v>27105</v>
      </c>
      <c r="E148" s="115">
        <v>21264</v>
      </c>
      <c r="F148" s="115">
        <v>9125</v>
      </c>
      <c r="G148" s="115">
        <v>15940</v>
      </c>
      <c r="H148" s="115">
        <v>672</v>
      </c>
      <c r="I148" s="115">
        <v>87074</v>
      </c>
      <c r="J148" s="115">
        <v>6919</v>
      </c>
      <c r="K148" s="115">
        <v>341</v>
      </c>
      <c r="L148" s="115">
        <v>13533</v>
      </c>
      <c r="M148" s="115">
        <v>1218</v>
      </c>
      <c r="N148" s="115">
        <v>0</v>
      </c>
      <c r="O148" s="115">
        <v>760</v>
      </c>
      <c r="P148" s="115">
        <v>629</v>
      </c>
      <c r="Q148" s="115">
        <v>2848</v>
      </c>
      <c r="R148" s="115">
        <v>84</v>
      </c>
      <c r="S148" s="115">
        <v>1188</v>
      </c>
      <c r="T148" s="115">
        <v>580</v>
      </c>
      <c r="U148" s="115">
        <v>36412</v>
      </c>
      <c r="V148" s="115">
        <v>1109</v>
      </c>
      <c r="W148" s="115">
        <v>808</v>
      </c>
      <c r="X148" s="115">
        <v>580</v>
      </c>
      <c r="Y148" s="115">
        <v>580</v>
      </c>
      <c r="Z148" s="115"/>
      <c r="AA148" s="115"/>
      <c r="AB148" s="115"/>
      <c r="AC148" s="115"/>
      <c r="AQ148" s="787"/>
      <c r="AR148" s="787"/>
    </row>
    <row r="149" spans="1:44">
      <c r="A149" s="105" t="s">
        <v>627</v>
      </c>
      <c r="B149" s="87">
        <v>0</v>
      </c>
      <c r="C149" s="87">
        <v>0</v>
      </c>
      <c r="D149" s="87">
        <v>0</v>
      </c>
      <c r="E149" s="87">
        <v>0</v>
      </c>
      <c r="F149" s="87">
        <v>0</v>
      </c>
      <c r="G149" s="87">
        <v>0</v>
      </c>
      <c r="H149" s="87">
        <v>0</v>
      </c>
      <c r="I149" s="87">
        <v>0</v>
      </c>
      <c r="J149" s="87">
        <v>0</v>
      </c>
      <c r="K149" s="87">
        <v>0</v>
      </c>
      <c r="L149" s="87">
        <v>0</v>
      </c>
      <c r="M149" s="87">
        <v>0</v>
      </c>
      <c r="N149" s="87">
        <v>0</v>
      </c>
      <c r="O149" s="87">
        <v>0</v>
      </c>
      <c r="P149" s="87">
        <v>0</v>
      </c>
      <c r="Q149" s="88">
        <v>-232500</v>
      </c>
      <c r="R149" s="87">
        <v>0</v>
      </c>
      <c r="S149" s="87">
        <v>0</v>
      </c>
      <c r="T149" s="87">
        <v>0</v>
      </c>
      <c r="U149" s="87">
        <v>0</v>
      </c>
      <c r="V149" s="147">
        <v>0</v>
      </c>
      <c r="W149" s="147">
        <v>0</v>
      </c>
      <c r="X149" s="147">
        <v>0</v>
      </c>
      <c r="Y149" s="147">
        <v>0</v>
      </c>
      <c r="Z149" s="115"/>
      <c r="AA149" s="115"/>
      <c r="AB149" s="115"/>
      <c r="AC149" s="115"/>
      <c r="AQ149" s="787"/>
      <c r="AR149" s="787"/>
    </row>
    <row r="150" spans="1:44">
      <c r="A150" s="105" t="s">
        <v>628</v>
      </c>
      <c r="B150" s="88">
        <v>-85581</v>
      </c>
      <c r="C150" s="115">
        <v>35425</v>
      </c>
      <c r="D150" s="88">
        <v>-46519</v>
      </c>
      <c r="E150" s="115">
        <v>27105</v>
      </c>
      <c r="F150" s="88">
        <v>-14529</v>
      </c>
      <c r="G150" s="88">
        <v>-105</v>
      </c>
      <c r="H150" s="115">
        <v>75</v>
      </c>
      <c r="I150" s="88">
        <v>-133430</v>
      </c>
      <c r="J150" s="88">
        <v>-2722</v>
      </c>
      <c r="K150" s="88">
        <v>-5674</v>
      </c>
      <c r="L150" s="88">
        <v>-1689</v>
      </c>
      <c r="M150" s="88">
        <v>-378</v>
      </c>
      <c r="N150" s="88">
        <v>-3406</v>
      </c>
      <c r="O150" s="88">
        <v>-840</v>
      </c>
      <c r="P150" s="88">
        <v>-153</v>
      </c>
      <c r="Q150" s="88">
        <v>-521</v>
      </c>
      <c r="R150" s="88">
        <v>-4109</v>
      </c>
      <c r="S150" s="88">
        <v>-291</v>
      </c>
      <c r="T150" s="88">
        <v>-1879</v>
      </c>
      <c r="U150" s="88">
        <v>-405</v>
      </c>
      <c r="V150" s="88">
        <v>-5332</v>
      </c>
      <c r="W150" s="88">
        <v>-16402</v>
      </c>
      <c r="X150" s="88">
        <v>-7266</v>
      </c>
      <c r="Y150" s="88">
        <v>-67</v>
      </c>
      <c r="Z150" s="115"/>
      <c r="AA150" s="115"/>
      <c r="AB150" s="115"/>
      <c r="AC150" s="115"/>
      <c r="AQ150" s="787"/>
      <c r="AR150" s="787"/>
    </row>
    <row r="151" spans="1:44" ht="25.5">
      <c r="A151" s="152" t="s">
        <v>629</v>
      </c>
      <c r="B151" s="88">
        <v>-500</v>
      </c>
      <c r="C151" s="115">
        <v>500</v>
      </c>
      <c r="D151" s="87">
        <v>0</v>
      </c>
      <c r="E151" s="88">
        <v>-1000</v>
      </c>
      <c r="F151" s="88">
        <v>-13000</v>
      </c>
      <c r="G151" s="87">
        <v>0</v>
      </c>
      <c r="H151" s="88">
        <v>-10000</v>
      </c>
      <c r="I151" s="87">
        <v>0</v>
      </c>
      <c r="J151" s="139">
        <v>0</v>
      </c>
      <c r="K151" s="139">
        <v>0</v>
      </c>
      <c r="L151" s="139">
        <v>0</v>
      </c>
      <c r="M151" s="88">
        <v>-32576</v>
      </c>
      <c r="N151" s="139">
        <v>0</v>
      </c>
      <c r="O151" s="87">
        <v>0</v>
      </c>
      <c r="P151" s="87">
        <v>0</v>
      </c>
      <c r="Q151" s="87">
        <v>0</v>
      </c>
      <c r="R151" s="87">
        <v>0</v>
      </c>
      <c r="S151" s="87">
        <v>0</v>
      </c>
      <c r="T151" s="87">
        <v>0</v>
      </c>
      <c r="U151" s="87">
        <v>0</v>
      </c>
      <c r="V151" s="147">
        <v>0</v>
      </c>
      <c r="W151" s="147">
        <v>0</v>
      </c>
      <c r="X151" s="147">
        <v>0</v>
      </c>
      <c r="Y151" s="147">
        <v>0</v>
      </c>
      <c r="Z151" s="115"/>
      <c r="AA151" s="115"/>
      <c r="AB151" s="115"/>
      <c r="AC151" s="115"/>
      <c r="AQ151" s="787"/>
      <c r="AR151" s="787"/>
    </row>
    <row r="152" spans="1:44" ht="25.5">
      <c r="A152" s="152" t="s">
        <v>630</v>
      </c>
      <c r="B152" s="87">
        <v>0</v>
      </c>
      <c r="C152" s="87">
        <v>0</v>
      </c>
      <c r="D152" s="87">
        <v>0</v>
      </c>
      <c r="E152" s="115">
        <v>23</v>
      </c>
      <c r="F152" s="87">
        <v>0</v>
      </c>
      <c r="G152" s="87">
        <v>0</v>
      </c>
      <c r="H152" s="88">
        <v>-71439</v>
      </c>
      <c r="I152" s="88">
        <v>-3308176</v>
      </c>
      <c r="J152" s="88">
        <v>-5500</v>
      </c>
      <c r="K152" s="88">
        <v>-113</v>
      </c>
      <c r="L152" s="87">
        <v>0</v>
      </c>
      <c r="M152" s="87">
        <v>0</v>
      </c>
      <c r="N152" s="139">
        <v>0</v>
      </c>
      <c r="O152" s="87">
        <v>0</v>
      </c>
      <c r="P152" s="87">
        <v>0</v>
      </c>
      <c r="Q152" s="87">
        <v>0</v>
      </c>
      <c r="R152" s="87">
        <v>0</v>
      </c>
      <c r="S152" s="87">
        <v>0</v>
      </c>
      <c r="T152" s="87">
        <v>0</v>
      </c>
      <c r="U152" s="87">
        <v>0</v>
      </c>
      <c r="V152" s="147">
        <v>0</v>
      </c>
      <c r="W152" s="147">
        <v>0</v>
      </c>
      <c r="X152" s="147">
        <v>0</v>
      </c>
      <c r="Y152" s="147">
        <v>0</v>
      </c>
      <c r="Z152" s="115"/>
      <c r="AA152" s="115"/>
      <c r="AB152" s="115"/>
      <c r="AC152" s="115"/>
      <c r="AQ152" s="787"/>
      <c r="AR152" s="787"/>
    </row>
    <row r="153" spans="1:44">
      <c r="A153" s="105" t="s">
        <v>631</v>
      </c>
      <c r="B153" s="87">
        <v>0</v>
      </c>
      <c r="C153" s="115">
        <v>2198</v>
      </c>
      <c r="D153" s="115">
        <v>1574</v>
      </c>
      <c r="E153" s="115">
        <v>577</v>
      </c>
      <c r="F153" s="87">
        <v>0</v>
      </c>
      <c r="G153" s="115">
        <v>6358</v>
      </c>
      <c r="H153" s="115">
        <v>1764</v>
      </c>
      <c r="I153" s="115">
        <v>51</v>
      </c>
      <c r="J153" s="87">
        <v>0</v>
      </c>
      <c r="K153" s="115">
        <v>1485</v>
      </c>
      <c r="L153" s="115">
        <v>6820</v>
      </c>
      <c r="M153" s="115">
        <v>44</v>
      </c>
      <c r="N153" s="115">
        <v>5514</v>
      </c>
      <c r="O153" s="115">
        <v>1882</v>
      </c>
      <c r="P153" s="115">
        <v>10895</v>
      </c>
      <c r="Q153" s="115">
        <v>32</v>
      </c>
      <c r="R153" s="115">
        <v>146</v>
      </c>
      <c r="S153" s="115">
        <v>1950</v>
      </c>
      <c r="T153" s="115">
        <v>1670</v>
      </c>
      <c r="U153" s="115">
        <v>165</v>
      </c>
      <c r="V153" s="147">
        <v>0</v>
      </c>
      <c r="W153" s="115">
        <v>3585</v>
      </c>
      <c r="X153" s="115">
        <v>1099</v>
      </c>
      <c r="Y153" s="147">
        <v>0</v>
      </c>
      <c r="Z153" s="115"/>
      <c r="AA153" s="115"/>
      <c r="AB153" s="115"/>
      <c r="AC153" s="115"/>
      <c r="AQ153" s="787"/>
      <c r="AR153" s="787"/>
    </row>
    <row r="154" spans="1:44">
      <c r="A154" s="105" t="s">
        <v>632</v>
      </c>
      <c r="B154" s="115">
        <v>134</v>
      </c>
      <c r="C154" s="115">
        <v>28</v>
      </c>
      <c r="D154" s="115">
        <v>246</v>
      </c>
      <c r="E154" s="115">
        <v>969</v>
      </c>
      <c r="F154" s="87">
        <v>0</v>
      </c>
      <c r="G154" s="115">
        <v>27</v>
      </c>
      <c r="H154" s="88">
        <v>-27</v>
      </c>
      <c r="I154" s="115">
        <v>666</v>
      </c>
      <c r="J154" s="87">
        <v>0</v>
      </c>
      <c r="K154" s="115">
        <v>1</v>
      </c>
      <c r="L154" s="115">
        <v>135</v>
      </c>
      <c r="M154" s="87">
        <v>0</v>
      </c>
      <c r="N154" s="115">
        <v>457</v>
      </c>
      <c r="O154" s="88">
        <v>-401</v>
      </c>
      <c r="P154" s="88">
        <v>-16</v>
      </c>
      <c r="Q154" s="87">
        <v>0</v>
      </c>
      <c r="R154" s="115">
        <v>11</v>
      </c>
      <c r="S154" s="115">
        <v>458</v>
      </c>
      <c r="T154" s="115">
        <v>72</v>
      </c>
      <c r="U154" s="115">
        <v>527</v>
      </c>
      <c r="V154" s="115">
        <v>5281</v>
      </c>
      <c r="W154" s="115">
        <v>339</v>
      </c>
      <c r="X154" s="115">
        <v>88</v>
      </c>
      <c r="Y154" s="115">
        <v>300</v>
      </c>
      <c r="Z154" s="115"/>
      <c r="AA154" s="115"/>
      <c r="AB154" s="115"/>
      <c r="AC154" s="115"/>
      <c r="AD154" s="115"/>
      <c r="AQ154" s="787"/>
      <c r="AR154" s="787"/>
    </row>
    <row r="155" spans="1:44">
      <c r="A155" s="105" t="s">
        <v>633</v>
      </c>
      <c r="B155" s="87">
        <v>0</v>
      </c>
      <c r="C155" s="115">
        <v>30</v>
      </c>
      <c r="D155" s="115">
        <v>15</v>
      </c>
      <c r="E155" s="115">
        <v>1430</v>
      </c>
      <c r="F155" s="87">
        <v>0</v>
      </c>
      <c r="G155" s="115">
        <v>25</v>
      </c>
      <c r="H155" s="115">
        <v>85</v>
      </c>
      <c r="I155" s="115">
        <v>130</v>
      </c>
      <c r="J155" s="87">
        <v>0</v>
      </c>
      <c r="K155" s="87">
        <v>0</v>
      </c>
      <c r="L155" s="115">
        <v>13000</v>
      </c>
      <c r="M155" s="115">
        <v>11500</v>
      </c>
      <c r="N155" s="115">
        <v>5850</v>
      </c>
      <c r="O155" s="115">
        <v>11700</v>
      </c>
      <c r="P155" s="115">
        <v>29250</v>
      </c>
      <c r="Q155" s="87">
        <v>0</v>
      </c>
      <c r="R155" s="87">
        <v>0</v>
      </c>
      <c r="S155" s="115">
        <v>5850</v>
      </c>
      <c r="T155" s="87">
        <v>0</v>
      </c>
      <c r="U155" s="115">
        <v>5850</v>
      </c>
      <c r="V155" s="115">
        <v>12200</v>
      </c>
      <c r="W155" s="115">
        <v>2300</v>
      </c>
      <c r="X155" s="147">
        <v>0</v>
      </c>
      <c r="Y155" s="147">
        <v>0</v>
      </c>
      <c r="Z155" s="115"/>
      <c r="AA155" s="115"/>
      <c r="AB155" s="115"/>
      <c r="AC155" s="115"/>
      <c r="AQ155" s="787"/>
      <c r="AR155" s="787"/>
    </row>
    <row r="156" spans="1:44">
      <c r="A156" s="105" t="s">
        <v>361</v>
      </c>
      <c r="B156" s="87">
        <v>0</v>
      </c>
      <c r="C156" s="88">
        <v>-9000</v>
      </c>
      <c r="D156" s="87">
        <v>0</v>
      </c>
      <c r="E156" s="115">
        <v>7600</v>
      </c>
      <c r="F156" s="115">
        <v>15</v>
      </c>
      <c r="G156" s="88">
        <v>-15</v>
      </c>
      <c r="H156" s="115">
        <v>44</v>
      </c>
      <c r="I156" s="88">
        <v>-44</v>
      </c>
      <c r="J156" s="87">
        <v>0</v>
      </c>
      <c r="K156" s="88">
        <v>-75000</v>
      </c>
      <c r="L156" s="87">
        <v>0</v>
      </c>
      <c r="M156" s="88">
        <v>-64500</v>
      </c>
      <c r="N156" s="88">
        <v>-38850</v>
      </c>
      <c r="O156" s="88">
        <v>-40700</v>
      </c>
      <c r="P156" s="88">
        <v>-29250</v>
      </c>
      <c r="Q156" s="87">
        <v>0</v>
      </c>
      <c r="R156" s="88">
        <v>-5850</v>
      </c>
      <c r="S156" s="87">
        <v>0</v>
      </c>
      <c r="T156" s="88">
        <v>-5850</v>
      </c>
      <c r="U156" s="88">
        <v>-6350</v>
      </c>
      <c r="V156" s="88">
        <v>-8150</v>
      </c>
      <c r="W156" s="87">
        <v>0</v>
      </c>
      <c r="X156" s="87">
        <v>0</v>
      </c>
      <c r="Y156" s="88">
        <v>-17950</v>
      </c>
      <c r="Z156" s="115"/>
      <c r="AA156" s="115"/>
      <c r="AB156" s="115"/>
      <c r="AC156" s="115"/>
      <c r="AQ156" s="787"/>
      <c r="AR156" s="787"/>
    </row>
    <row r="157" spans="1:44">
      <c r="A157" s="105" t="s">
        <v>167</v>
      </c>
      <c r="B157" s="115">
        <v>8</v>
      </c>
      <c r="C157" s="115">
        <v>2964</v>
      </c>
      <c r="D157" s="115">
        <v>3801</v>
      </c>
      <c r="E157" s="88">
        <v>-335</v>
      </c>
      <c r="F157" s="88">
        <v>-1</v>
      </c>
      <c r="G157" s="115">
        <v>1</v>
      </c>
      <c r="H157" s="88">
        <v>-120001</v>
      </c>
      <c r="I157" s="115">
        <v>120001</v>
      </c>
      <c r="J157" s="87">
        <v>0</v>
      </c>
      <c r="K157" s="87">
        <v>0</v>
      </c>
      <c r="L157" s="87">
        <v>0</v>
      </c>
      <c r="M157" s="87">
        <v>0</v>
      </c>
      <c r="N157" s="115">
        <v>2</v>
      </c>
      <c r="O157" s="115">
        <v>2</v>
      </c>
      <c r="P157" s="88">
        <v>-2</v>
      </c>
      <c r="Q157" s="115">
        <v>218</v>
      </c>
      <c r="R157" s="87">
        <v>0</v>
      </c>
      <c r="S157" s="87">
        <v>0</v>
      </c>
      <c r="T157" s="87">
        <v>0</v>
      </c>
      <c r="U157" s="88">
        <v>-184</v>
      </c>
      <c r="V157" s="87">
        <v>0</v>
      </c>
      <c r="W157" s="87">
        <v>0</v>
      </c>
      <c r="X157" s="87">
        <v>0</v>
      </c>
      <c r="Y157" s="87">
        <v>0</v>
      </c>
      <c r="Z157" s="115"/>
      <c r="AA157" s="115"/>
      <c r="AB157" s="115"/>
      <c r="AC157" s="115"/>
      <c r="AQ157" s="787"/>
      <c r="AR157" s="787"/>
    </row>
    <row r="158" spans="1:44" s="94" customFormat="1">
      <c r="A158" s="86" t="s">
        <v>366</v>
      </c>
      <c r="B158" s="144">
        <v>-398173</v>
      </c>
      <c r="C158" s="144">
        <v>-335165</v>
      </c>
      <c r="D158" s="144">
        <v>-356268</v>
      </c>
      <c r="E158" s="144">
        <v>-418870</v>
      </c>
      <c r="F158" s="144">
        <v>-517779</v>
      </c>
      <c r="G158" s="144">
        <v>-391425</v>
      </c>
      <c r="H158" s="144">
        <v>-769367</v>
      </c>
      <c r="I158" s="144">
        <v>-4010963</v>
      </c>
      <c r="J158" s="144">
        <v>-867609</v>
      </c>
      <c r="K158" s="144">
        <v>-717059</v>
      </c>
      <c r="L158" s="144">
        <v>-786642</v>
      </c>
      <c r="M158" s="144">
        <v>-911619</v>
      </c>
      <c r="N158" s="144">
        <v>-1166909</v>
      </c>
      <c r="O158" s="144">
        <v>-727376</v>
      </c>
      <c r="P158" s="144">
        <v>-1003335</v>
      </c>
      <c r="Q158" s="144">
        <v>-1282868</v>
      </c>
      <c r="R158" s="144">
        <v>-905346</v>
      </c>
      <c r="S158" s="144">
        <v>-806936</v>
      </c>
      <c r="T158" s="144">
        <v>-728570</v>
      </c>
      <c r="U158" s="144">
        <v>-945881</v>
      </c>
      <c r="V158" s="144">
        <v>-887783</v>
      </c>
      <c r="W158" s="144">
        <v>-925478</v>
      </c>
      <c r="X158" s="144">
        <v>-978085</v>
      </c>
      <c r="Y158" s="144">
        <v>-1150776</v>
      </c>
      <c r="Z158" s="115"/>
      <c r="AA158" s="115"/>
      <c r="AB158" s="115"/>
      <c r="AC158" s="115"/>
      <c r="AQ158" s="787"/>
      <c r="AR158" s="787"/>
    </row>
    <row r="159" spans="1:44">
      <c r="A159" s="94" t="s">
        <v>367</v>
      </c>
      <c r="B159" s="88"/>
      <c r="C159" s="88"/>
      <c r="D159" s="88"/>
      <c r="E159" s="88"/>
      <c r="F159" s="88"/>
      <c r="G159" s="88"/>
      <c r="H159" s="88"/>
      <c r="I159" s="88"/>
      <c r="J159" s="88"/>
      <c r="K159" s="88"/>
      <c r="L159" s="88"/>
      <c r="M159" s="88"/>
      <c r="N159" s="88"/>
      <c r="O159" s="88"/>
      <c r="P159" s="88"/>
      <c r="T159" s="115"/>
      <c r="U159" s="88"/>
      <c r="V159" s="88"/>
      <c r="W159" s="88"/>
      <c r="X159" s="88"/>
      <c r="Y159" s="88"/>
      <c r="AQ159" s="787"/>
      <c r="AR159" s="787"/>
    </row>
    <row r="160" spans="1:44">
      <c r="A160" s="105" t="s">
        <v>634</v>
      </c>
      <c r="B160" s="88">
        <v>-10386</v>
      </c>
      <c r="C160" s="88">
        <v>-8182</v>
      </c>
      <c r="D160" s="88">
        <v>-7547</v>
      </c>
      <c r="E160" s="88">
        <v>-9727</v>
      </c>
      <c r="F160" s="88">
        <v>-9894</v>
      </c>
      <c r="G160" s="88">
        <v>-5026</v>
      </c>
      <c r="H160" s="88">
        <v>-3795</v>
      </c>
      <c r="I160" s="88">
        <v>-6888</v>
      </c>
      <c r="J160" s="88">
        <v>-4952</v>
      </c>
      <c r="K160" s="88">
        <v>-2901</v>
      </c>
      <c r="L160" s="88">
        <v>-2696</v>
      </c>
      <c r="M160" s="88">
        <v>-4285</v>
      </c>
      <c r="N160" s="88">
        <v>-4752</v>
      </c>
      <c r="O160" s="88">
        <v>-2743</v>
      </c>
      <c r="P160" s="88">
        <v>-3310</v>
      </c>
      <c r="Q160" s="88">
        <v>-4106</v>
      </c>
      <c r="R160" s="88">
        <v>-5541</v>
      </c>
      <c r="S160" s="88">
        <v>-4358</v>
      </c>
      <c r="T160" s="88">
        <v>-3778</v>
      </c>
      <c r="U160" s="88">
        <v>-6945</v>
      </c>
      <c r="V160" s="88">
        <v>-4946</v>
      </c>
      <c r="W160" s="88">
        <v>-2770</v>
      </c>
      <c r="X160" s="88">
        <v>-2580</v>
      </c>
      <c r="Y160" s="88">
        <v>-4130</v>
      </c>
      <c r="AQ160" s="787"/>
      <c r="AR160" s="787"/>
    </row>
    <row r="161" spans="1:44">
      <c r="A161" s="105" t="s">
        <v>635</v>
      </c>
      <c r="B161" s="115">
        <v>40082</v>
      </c>
      <c r="C161" s="115">
        <v>19449</v>
      </c>
      <c r="D161" s="115">
        <v>938</v>
      </c>
      <c r="E161" s="115">
        <v>106646</v>
      </c>
      <c r="F161" s="115">
        <v>60594</v>
      </c>
      <c r="G161" s="115">
        <v>15000</v>
      </c>
      <c r="H161" s="115">
        <v>11661</v>
      </c>
      <c r="I161" s="88">
        <v>-1</v>
      </c>
      <c r="J161" s="115">
        <v>542000</v>
      </c>
      <c r="K161" s="115">
        <v>7000</v>
      </c>
      <c r="L161" s="115">
        <v>450000</v>
      </c>
      <c r="M161" s="115">
        <v>6000</v>
      </c>
      <c r="N161" s="115">
        <v>451180</v>
      </c>
      <c r="O161" s="87">
        <v>0</v>
      </c>
      <c r="P161" s="115">
        <v>513</v>
      </c>
      <c r="Q161" s="115">
        <v>632</v>
      </c>
      <c r="R161" s="87">
        <v>0</v>
      </c>
      <c r="S161" s="87">
        <v>0</v>
      </c>
      <c r="T161" s="87">
        <v>0</v>
      </c>
      <c r="U161" s="87">
        <v>0</v>
      </c>
      <c r="V161" s="87">
        <v>0</v>
      </c>
      <c r="W161" s="87">
        <v>0</v>
      </c>
      <c r="X161" s="115">
        <v>295000</v>
      </c>
      <c r="Y161" s="87">
        <v>0</v>
      </c>
      <c r="AQ161" s="787"/>
      <c r="AR161" s="787"/>
    </row>
    <row r="162" spans="1:44">
      <c r="A162" s="105" t="s">
        <v>636</v>
      </c>
      <c r="B162" s="88">
        <v>-84553</v>
      </c>
      <c r="C162" s="88">
        <v>-148527</v>
      </c>
      <c r="D162" s="88">
        <v>-101680</v>
      </c>
      <c r="E162" s="88">
        <v>-409260</v>
      </c>
      <c r="F162" s="88">
        <v>-152215</v>
      </c>
      <c r="G162" s="88">
        <v>-83769</v>
      </c>
      <c r="H162" s="88">
        <v>-162825</v>
      </c>
      <c r="I162" s="88">
        <v>-68374</v>
      </c>
      <c r="J162" s="88">
        <v>-31103</v>
      </c>
      <c r="K162" s="88">
        <v>-65412</v>
      </c>
      <c r="L162" s="88">
        <v>-31232</v>
      </c>
      <c r="M162" s="88">
        <v>-129463</v>
      </c>
      <c r="N162" s="88">
        <v>-7900</v>
      </c>
      <c r="O162" s="88">
        <v>-11748</v>
      </c>
      <c r="P162" s="88">
        <v>-30139</v>
      </c>
      <c r="Q162" s="88">
        <v>-91439</v>
      </c>
      <c r="R162" s="88">
        <v>-30340</v>
      </c>
      <c r="S162" s="88">
        <v>-30368</v>
      </c>
      <c r="T162" s="88">
        <v>-30370</v>
      </c>
      <c r="U162" s="88">
        <v>-78893</v>
      </c>
      <c r="V162" s="88">
        <v>-22353</v>
      </c>
      <c r="W162" s="88">
        <v>-22386</v>
      </c>
      <c r="X162" s="88">
        <v>-22387</v>
      </c>
      <c r="Y162" s="88">
        <v>-73459</v>
      </c>
      <c r="AQ162" s="787"/>
      <c r="AR162" s="787"/>
    </row>
    <row r="163" spans="1:44">
      <c r="A163" s="105" t="s">
        <v>371</v>
      </c>
      <c r="B163" s="87">
        <v>0</v>
      </c>
      <c r="C163" s="87">
        <v>0</v>
      </c>
      <c r="D163" s="87">
        <v>0</v>
      </c>
      <c r="E163" s="88">
        <v>848200</v>
      </c>
      <c r="F163" s="87">
        <v>0</v>
      </c>
      <c r="G163" s="87">
        <v>0</v>
      </c>
      <c r="H163" s="87">
        <v>0</v>
      </c>
      <c r="I163" s="115">
        <v>3300000</v>
      </c>
      <c r="J163" s="115">
        <v>150000</v>
      </c>
      <c r="K163" s="87">
        <v>0</v>
      </c>
      <c r="L163" s="87">
        <v>0</v>
      </c>
      <c r="M163" s="87">
        <v>0</v>
      </c>
      <c r="N163" s="87">
        <v>0</v>
      </c>
      <c r="O163" s="87">
        <v>0</v>
      </c>
      <c r="P163" s="87">
        <v>0</v>
      </c>
      <c r="Q163" s="87">
        <v>0</v>
      </c>
      <c r="R163" s="115">
        <v>800000</v>
      </c>
      <c r="S163" s="115">
        <v>200000</v>
      </c>
      <c r="T163" s="115">
        <v>200000</v>
      </c>
      <c r="U163" s="115">
        <v>2453234</v>
      </c>
      <c r="V163" s="87">
        <v>0</v>
      </c>
      <c r="W163" s="87">
        <v>0</v>
      </c>
      <c r="X163" s="87">
        <v>0</v>
      </c>
      <c r="Y163" s="115">
        <v>310000</v>
      </c>
      <c r="AQ163" s="787"/>
      <c r="AR163" s="787"/>
    </row>
    <row r="164" spans="1:44">
      <c r="A164" s="153" t="s">
        <v>637</v>
      </c>
      <c r="B164" s="139">
        <v>0</v>
      </c>
      <c r="C164" s="88">
        <v>-41308</v>
      </c>
      <c r="D164" s="87">
        <v>0</v>
      </c>
      <c r="E164" s="88">
        <v>-567384</v>
      </c>
      <c r="F164" s="87">
        <v>0</v>
      </c>
      <c r="G164" s="87">
        <v>0</v>
      </c>
      <c r="H164" s="87">
        <v>0</v>
      </c>
      <c r="I164" s="87">
        <v>0</v>
      </c>
      <c r="J164" s="87">
        <v>0</v>
      </c>
      <c r="K164" s="87">
        <v>0</v>
      </c>
      <c r="L164" s="87">
        <v>0</v>
      </c>
      <c r="M164" s="87">
        <v>0</v>
      </c>
      <c r="N164" s="87">
        <v>0</v>
      </c>
      <c r="O164" s="87">
        <v>0</v>
      </c>
      <c r="P164" s="87">
        <v>0</v>
      </c>
      <c r="Q164" s="87">
        <v>0</v>
      </c>
      <c r="R164" s="88">
        <v>-200000</v>
      </c>
      <c r="S164" s="88">
        <v>-100000</v>
      </c>
      <c r="T164" s="87">
        <v>0</v>
      </c>
      <c r="U164" s="88">
        <v>-848200</v>
      </c>
      <c r="V164" s="88">
        <v>-150000</v>
      </c>
      <c r="W164" s="87">
        <v>0</v>
      </c>
      <c r="X164" s="87">
        <v>0</v>
      </c>
      <c r="Y164" s="88">
        <v>-300000</v>
      </c>
      <c r="AQ164" s="787"/>
      <c r="AR164" s="787"/>
    </row>
    <row r="165" spans="1:44">
      <c r="A165" s="152" t="s">
        <v>638</v>
      </c>
      <c r="B165" s="87">
        <v>0</v>
      </c>
      <c r="C165" s="87">
        <v>0</v>
      </c>
      <c r="D165" s="87">
        <v>0</v>
      </c>
      <c r="E165" s="87">
        <v>0</v>
      </c>
      <c r="F165" s="87">
        <v>0</v>
      </c>
      <c r="G165" s="87">
        <v>0</v>
      </c>
      <c r="H165" s="88">
        <v>-262882</v>
      </c>
      <c r="I165" s="87">
        <v>0</v>
      </c>
      <c r="J165" s="87">
        <v>0</v>
      </c>
      <c r="K165" s="87">
        <v>0</v>
      </c>
      <c r="L165" s="88">
        <v>-543290</v>
      </c>
      <c r="M165" s="87">
        <v>0</v>
      </c>
      <c r="N165" s="87">
        <v>0</v>
      </c>
      <c r="O165" s="88">
        <v>-340680</v>
      </c>
      <c r="P165" s="88">
        <v>-9830</v>
      </c>
      <c r="Q165" s="87">
        <v>0</v>
      </c>
      <c r="R165" s="87">
        <v>0</v>
      </c>
      <c r="S165" s="87">
        <v>0</v>
      </c>
      <c r="T165" s="88">
        <v>-324182</v>
      </c>
      <c r="U165" s="88">
        <v>-8802</v>
      </c>
      <c r="V165" s="87">
        <v>0</v>
      </c>
      <c r="W165" s="87">
        <v>0</v>
      </c>
      <c r="X165" s="88">
        <v>-262882</v>
      </c>
      <c r="Y165" s="87">
        <v>0</v>
      </c>
      <c r="AQ165" s="787"/>
      <c r="AR165" s="787"/>
    </row>
    <row r="166" spans="1:44">
      <c r="A166" s="105" t="s">
        <v>639</v>
      </c>
      <c r="B166" s="88">
        <v>-10</v>
      </c>
      <c r="C166" s="88">
        <v>-2277</v>
      </c>
      <c r="D166" s="88">
        <v>-3282</v>
      </c>
      <c r="E166" s="88">
        <v>-4</v>
      </c>
      <c r="F166" s="88">
        <v>-2</v>
      </c>
      <c r="G166" s="88">
        <v>-10883</v>
      </c>
      <c r="H166" s="88">
        <v>-1912</v>
      </c>
      <c r="I166" s="88">
        <v>-879</v>
      </c>
      <c r="J166" s="88">
        <v>-6</v>
      </c>
      <c r="K166" s="88">
        <v>-16013</v>
      </c>
      <c r="L166" s="88">
        <v>-416</v>
      </c>
      <c r="M166" s="115">
        <v>1</v>
      </c>
      <c r="N166" s="88">
        <v>-81</v>
      </c>
      <c r="O166" s="88">
        <v>-7155</v>
      </c>
      <c r="P166" s="88">
        <v>-835</v>
      </c>
      <c r="Q166" s="115">
        <v>24</v>
      </c>
      <c r="R166" s="88">
        <v>-32</v>
      </c>
      <c r="S166" s="88">
        <v>-958</v>
      </c>
      <c r="T166" s="88">
        <v>-262</v>
      </c>
      <c r="U166" s="115">
        <v>19</v>
      </c>
      <c r="V166" s="88">
        <v>-8</v>
      </c>
      <c r="W166" s="88">
        <v>-1813</v>
      </c>
      <c r="X166" s="88">
        <v>-848</v>
      </c>
      <c r="Y166" s="115">
        <v>39</v>
      </c>
      <c r="AQ166" s="787"/>
      <c r="AR166" s="787"/>
    </row>
    <row r="167" spans="1:44">
      <c r="A167" s="105" t="s">
        <v>369</v>
      </c>
      <c r="B167" s="88">
        <v>-17396</v>
      </c>
      <c r="C167" s="88">
        <v>-37714</v>
      </c>
      <c r="D167" s="88">
        <v>-14084</v>
      </c>
      <c r="E167" s="88">
        <v>-46626</v>
      </c>
      <c r="F167" s="88">
        <v>-8468</v>
      </c>
      <c r="G167" s="88">
        <v>-19731</v>
      </c>
      <c r="H167" s="88">
        <v>-12060</v>
      </c>
      <c r="I167" s="88">
        <v>-12033</v>
      </c>
      <c r="J167" s="88">
        <v>-4839</v>
      </c>
      <c r="K167" s="88">
        <v>-102209</v>
      </c>
      <c r="L167" s="115">
        <v>11222</v>
      </c>
      <c r="M167" s="88">
        <v>-126263</v>
      </c>
      <c r="N167" s="88">
        <v>-8799</v>
      </c>
      <c r="O167" s="88">
        <v>-76963</v>
      </c>
      <c r="P167" s="88">
        <v>-17851</v>
      </c>
      <c r="Q167" s="88">
        <v>-125818</v>
      </c>
      <c r="R167" s="88">
        <v>-13933</v>
      </c>
      <c r="S167" s="88">
        <v>-123027</v>
      </c>
      <c r="T167" s="115">
        <v>491</v>
      </c>
      <c r="U167" s="88">
        <v>-136923</v>
      </c>
      <c r="V167" s="88">
        <v>-11710</v>
      </c>
      <c r="W167" s="88">
        <v>-123676</v>
      </c>
      <c r="X167" s="115">
        <v>9285</v>
      </c>
      <c r="Y167" s="88">
        <v>-150204</v>
      </c>
      <c r="AQ167" s="787"/>
      <c r="AR167" s="787"/>
    </row>
    <row r="168" spans="1:44">
      <c r="A168" s="105" t="s">
        <v>640</v>
      </c>
      <c r="B168" s="87">
        <v>0</v>
      </c>
      <c r="C168" s="87">
        <v>0</v>
      </c>
      <c r="D168" s="87">
        <v>0</v>
      </c>
      <c r="E168" s="88">
        <v>-9863</v>
      </c>
      <c r="F168" s="88">
        <v>-24185</v>
      </c>
      <c r="G168" s="88">
        <v>-3007</v>
      </c>
      <c r="H168" s="88">
        <v>-7390</v>
      </c>
      <c r="I168" s="88">
        <v>-3218</v>
      </c>
      <c r="J168" s="88">
        <v>-36</v>
      </c>
      <c r="K168" s="88">
        <v>-4148</v>
      </c>
      <c r="L168" s="88">
        <v>-1726</v>
      </c>
      <c r="M168" s="88">
        <v>-625</v>
      </c>
      <c r="N168" s="88">
        <v>-732</v>
      </c>
      <c r="O168" s="88">
        <v>-620</v>
      </c>
      <c r="P168" s="88">
        <v>-436</v>
      </c>
      <c r="Q168" s="88">
        <v>-35233</v>
      </c>
      <c r="R168" s="88">
        <v>-104504</v>
      </c>
      <c r="S168" s="88">
        <v>-20723</v>
      </c>
      <c r="T168" s="88">
        <v>-101</v>
      </c>
      <c r="U168" s="88">
        <v>-74</v>
      </c>
      <c r="V168" s="88">
        <v>-26</v>
      </c>
      <c r="W168" s="88">
        <v>-114</v>
      </c>
      <c r="X168" s="88">
        <v>-448</v>
      </c>
      <c r="Y168" s="87">
        <v>0</v>
      </c>
      <c r="AQ168" s="787"/>
      <c r="AR168" s="787"/>
    </row>
    <row r="169" spans="1:44">
      <c r="A169" s="105" t="s">
        <v>167</v>
      </c>
      <c r="B169" s="88">
        <v>-465</v>
      </c>
      <c r="C169" s="88">
        <v>-2964</v>
      </c>
      <c r="D169" s="88">
        <v>-965</v>
      </c>
      <c r="E169" s="88">
        <v>-3975</v>
      </c>
      <c r="F169" s="88">
        <v>-7624</v>
      </c>
      <c r="G169" s="88">
        <v>-31</v>
      </c>
      <c r="H169" s="115">
        <v>5</v>
      </c>
      <c r="I169" s="88">
        <v>-5404</v>
      </c>
      <c r="J169" s="88">
        <v>-1706</v>
      </c>
      <c r="K169" s="88">
        <v>-28</v>
      </c>
      <c r="L169" s="88">
        <v>-9028</v>
      </c>
      <c r="M169" s="115">
        <v>105870</v>
      </c>
      <c r="N169" s="115">
        <v>1015</v>
      </c>
      <c r="O169" s="115">
        <v>19950</v>
      </c>
      <c r="P169" s="115">
        <v>14420</v>
      </c>
      <c r="Q169" s="115">
        <v>75868</v>
      </c>
      <c r="R169" s="115">
        <v>20613</v>
      </c>
      <c r="S169" s="115">
        <v>18042</v>
      </c>
      <c r="T169" s="115">
        <v>1115</v>
      </c>
      <c r="U169" s="115">
        <v>14549</v>
      </c>
      <c r="V169" s="88">
        <v>-2473</v>
      </c>
      <c r="W169" s="115">
        <v>4705</v>
      </c>
      <c r="X169" s="115">
        <v>2977</v>
      </c>
      <c r="Y169" s="115">
        <v>11515</v>
      </c>
      <c r="AQ169" s="787"/>
      <c r="AR169" s="787"/>
    </row>
    <row r="170" spans="1:44" s="94" customFormat="1">
      <c r="A170" s="86" t="s">
        <v>641</v>
      </c>
      <c r="B170" s="144">
        <v>-72728</v>
      </c>
      <c r="C170" s="144">
        <v>-221523</v>
      </c>
      <c r="D170" s="144">
        <v>-126620</v>
      </c>
      <c r="E170" s="144">
        <v>-91993</v>
      </c>
      <c r="F170" s="144">
        <v>-141794</v>
      </c>
      <c r="G170" s="144">
        <v>-107447</v>
      </c>
      <c r="H170" s="144">
        <v>-439198</v>
      </c>
      <c r="I170" s="144">
        <v>3203203</v>
      </c>
      <c r="J170" s="144">
        <v>649358</v>
      </c>
      <c r="K170" s="144">
        <v>-183711</v>
      </c>
      <c r="L170" s="144">
        <v>-127166</v>
      </c>
      <c r="M170" s="144">
        <v>-148765</v>
      </c>
      <c r="N170" s="144">
        <v>429931</v>
      </c>
      <c r="O170" s="144">
        <v>-419959</v>
      </c>
      <c r="P170" s="144">
        <v>-47468</v>
      </c>
      <c r="Q170" s="144">
        <v>-180072</v>
      </c>
      <c r="R170" s="144">
        <v>466263</v>
      </c>
      <c r="S170" s="144">
        <v>-61392</v>
      </c>
      <c r="T170" s="144">
        <v>-157087</v>
      </c>
      <c r="U170" s="144">
        <v>1387965</v>
      </c>
      <c r="V170" s="144">
        <v>-191516</v>
      </c>
      <c r="W170" s="144">
        <v>-146054</v>
      </c>
      <c r="X170" s="144">
        <v>18117</v>
      </c>
      <c r="Y170" s="144">
        <v>-206239</v>
      </c>
      <c r="AQ170" s="787"/>
      <c r="AR170" s="787"/>
    </row>
    <row r="171" spans="1:44" ht="25.5">
      <c r="A171" s="364" t="s">
        <v>642</v>
      </c>
      <c r="B171" s="88">
        <v>-260326</v>
      </c>
      <c r="C171" s="115">
        <v>323624</v>
      </c>
      <c r="D171" s="115">
        <v>351129</v>
      </c>
      <c r="E171" s="115">
        <v>84578</v>
      </c>
      <c r="F171" s="88">
        <v>-621833</v>
      </c>
      <c r="G171" s="115">
        <v>526273</v>
      </c>
      <c r="H171" s="88">
        <v>-491585</v>
      </c>
      <c r="I171" s="88">
        <v>-378699</v>
      </c>
      <c r="J171" s="115">
        <v>36232</v>
      </c>
      <c r="K171" s="115">
        <v>158242</v>
      </c>
      <c r="L171" s="115">
        <v>440235</v>
      </c>
      <c r="M171" s="88">
        <v>-248871</v>
      </c>
      <c r="N171" s="88">
        <v>-76447</v>
      </c>
      <c r="O171" s="115">
        <v>32601</v>
      </c>
      <c r="P171" s="115">
        <v>470953</v>
      </c>
      <c r="Q171" s="88">
        <v>-777613</v>
      </c>
      <c r="R171" s="88">
        <v>-332840</v>
      </c>
      <c r="S171" s="115">
        <v>23102</v>
      </c>
      <c r="T171" s="115">
        <v>57471</v>
      </c>
      <c r="U171" s="115">
        <v>1119190</v>
      </c>
      <c r="V171" s="88">
        <v>-397440</v>
      </c>
      <c r="W171" s="88">
        <v>-132331</v>
      </c>
      <c r="X171" s="115">
        <v>202064</v>
      </c>
      <c r="Y171" s="88">
        <v>-752649</v>
      </c>
      <c r="AQ171" s="787"/>
      <c r="AR171" s="787"/>
    </row>
    <row r="172" spans="1:44">
      <c r="A172" s="105" t="s">
        <v>374</v>
      </c>
      <c r="B172" s="88">
        <v>-121</v>
      </c>
      <c r="C172" s="115">
        <v>178</v>
      </c>
      <c r="D172" s="88">
        <v>-87</v>
      </c>
      <c r="E172" s="88">
        <v>-104</v>
      </c>
      <c r="F172" s="115">
        <v>338</v>
      </c>
      <c r="G172" s="88">
        <v>-192</v>
      </c>
      <c r="H172" s="115">
        <v>87</v>
      </c>
      <c r="I172" s="88">
        <v>-236</v>
      </c>
      <c r="J172" s="88">
        <v>-303</v>
      </c>
      <c r="K172" s="115">
        <v>425</v>
      </c>
      <c r="L172" s="88">
        <v>-1115</v>
      </c>
      <c r="M172" s="88">
        <v>-382</v>
      </c>
      <c r="N172" s="88">
        <v>-720</v>
      </c>
      <c r="O172" s="88">
        <v>-125</v>
      </c>
      <c r="P172" s="88">
        <v>-563</v>
      </c>
      <c r="Q172" s="88">
        <v>-450</v>
      </c>
      <c r="R172" s="88">
        <v>-14</v>
      </c>
      <c r="S172" s="115">
        <v>74</v>
      </c>
      <c r="T172" s="115">
        <v>126</v>
      </c>
      <c r="U172" s="88">
        <v>-363</v>
      </c>
      <c r="V172" s="88">
        <v>-696</v>
      </c>
      <c r="W172" s="115">
        <v>1010</v>
      </c>
      <c r="X172" s="115">
        <v>260</v>
      </c>
      <c r="Y172" s="115">
        <v>595</v>
      </c>
      <c r="AQ172" s="787"/>
      <c r="AR172" s="787"/>
    </row>
    <row r="173" spans="1:44">
      <c r="A173" s="87" t="s">
        <v>375</v>
      </c>
      <c r="B173" s="115">
        <v>972655</v>
      </c>
      <c r="C173" s="115">
        <v>712329</v>
      </c>
      <c r="D173" s="115">
        <v>1035953</v>
      </c>
      <c r="E173" s="115">
        <v>1387082</v>
      </c>
      <c r="F173" s="115">
        <v>1471660</v>
      </c>
      <c r="G173" s="115">
        <v>849827</v>
      </c>
      <c r="H173" s="115">
        <v>1376100</v>
      </c>
      <c r="I173" s="115">
        <v>884515</v>
      </c>
      <c r="J173" s="115">
        <v>505816</v>
      </c>
      <c r="K173" s="115">
        <v>542048</v>
      </c>
      <c r="L173" s="115">
        <v>700290</v>
      </c>
      <c r="M173" s="115">
        <v>1140525</v>
      </c>
      <c r="N173" s="115">
        <v>891654</v>
      </c>
      <c r="O173" s="115">
        <v>815207</v>
      </c>
      <c r="P173" s="115">
        <v>847808</v>
      </c>
      <c r="Q173" s="115">
        <v>1318761</v>
      </c>
      <c r="R173" s="115">
        <v>541148</v>
      </c>
      <c r="S173" s="115">
        <v>208308</v>
      </c>
      <c r="T173" s="115">
        <v>231410</v>
      </c>
      <c r="U173" s="115">
        <v>288881</v>
      </c>
      <c r="V173" s="115">
        <v>1408071</v>
      </c>
      <c r="W173" s="115">
        <v>1010631</v>
      </c>
      <c r="X173" s="115">
        <v>878300</v>
      </c>
      <c r="Y173" s="115">
        <v>1080364</v>
      </c>
      <c r="AQ173" s="787"/>
      <c r="AR173" s="787"/>
    </row>
    <row r="174" spans="1:44">
      <c r="A174" s="87" t="s">
        <v>643</v>
      </c>
      <c r="B174" s="115">
        <v>712329</v>
      </c>
      <c r="C174" s="115">
        <v>1035953</v>
      </c>
      <c r="D174" s="115">
        <v>1387082</v>
      </c>
      <c r="E174" s="115">
        <v>1471660</v>
      </c>
      <c r="F174" s="115">
        <v>849827</v>
      </c>
      <c r="G174" s="115">
        <v>1376100</v>
      </c>
      <c r="H174" s="115">
        <v>884515</v>
      </c>
      <c r="I174" s="115">
        <v>505816</v>
      </c>
      <c r="J174" s="115">
        <v>542048</v>
      </c>
      <c r="K174" s="115">
        <v>700290</v>
      </c>
      <c r="L174" s="115">
        <v>1140525</v>
      </c>
      <c r="M174" s="115">
        <v>891654</v>
      </c>
      <c r="N174" s="115">
        <v>815207</v>
      </c>
      <c r="O174" s="115">
        <v>847808</v>
      </c>
      <c r="P174" s="115">
        <v>1318761</v>
      </c>
      <c r="Q174" s="115">
        <v>541148</v>
      </c>
      <c r="R174" s="115">
        <v>208308</v>
      </c>
      <c r="S174" s="115">
        <v>231410</v>
      </c>
      <c r="T174" s="115">
        <v>288881</v>
      </c>
      <c r="U174" s="115">
        <v>1408071</v>
      </c>
      <c r="V174" s="115">
        <v>1010631</v>
      </c>
      <c r="W174" s="115">
        <v>878300</v>
      </c>
      <c r="X174" s="115">
        <v>1080364</v>
      </c>
      <c r="Y174" s="115">
        <v>327715</v>
      </c>
      <c r="AQ174" s="787"/>
      <c r="AR174" s="787"/>
    </row>
    <row r="175" spans="1:44" s="94" customFormat="1">
      <c r="A175" s="131" t="s">
        <v>377</v>
      </c>
      <c r="B175" s="150">
        <v>18399</v>
      </c>
      <c r="C175" s="150">
        <v>27374</v>
      </c>
      <c r="D175" s="150">
        <v>52978</v>
      </c>
      <c r="E175" s="150">
        <v>165862</v>
      </c>
      <c r="F175" s="150">
        <v>87164</v>
      </c>
      <c r="G175" s="150">
        <v>69123</v>
      </c>
      <c r="H175" s="150">
        <v>96679</v>
      </c>
      <c r="I175" s="150">
        <v>176241</v>
      </c>
      <c r="J175" s="150">
        <v>252481</v>
      </c>
      <c r="K175" s="150">
        <v>215496</v>
      </c>
      <c r="L175" s="150">
        <v>212072</v>
      </c>
      <c r="M175" s="150">
        <v>290063</v>
      </c>
      <c r="N175" s="150">
        <v>490815</v>
      </c>
      <c r="O175" s="150">
        <v>273729</v>
      </c>
      <c r="P175" s="150">
        <v>130522</v>
      </c>
      <c r="Q175" s="150">
        <v>121129</v>
      </c>
      <c r="R175" s="150">
        <v>111047</v>
      </c>
      <c r="S175" s="150">
        <v>43359</v>
      </c>
      <c r="T175" s="150">
        <v>113077</v>
      </c>
      <c r="U175" s="150">
        <v>116568</v>
      </c>
      <c r="V175" s="150">
        <v>180223</v>
      </c>
      <c r="W175" s="150">
        <v>164421</v>
      </c>
      <c r="X175" s="150">
        <v>192798</v>
      </c>
      <c r="Y175" s="150">
        <v>206254</v>
      </c>
      <c r="AQ175" s="787"/>
      <c r="AR175" s="787"/>
    </row>
    <row r="176" spans="1:44">
      <c r="V176" s="96"/>
      <c r="W176" s="96"/>
      <c r="X176" s="96"/>
      <c r="AQ176" s="787"/>
      <c r="AR176" s="787"/>
    </row>
    <row r="177" spans="1:46" ht="29.1" customHeight="1">
      <c r="A177" s="391" t="s">
        <v>55</v>
      </c>
      <c r="B177" s="809" t="s">
        <v>644</v>
      </c>
      <c r="C177" s="810"/>
      <c r="D177" s="810"/>
      <c r="E177" s="810"/>
      <c r="F177" s="810"/>
      <c r="G177" s="810"/>
      <c r="H177" s="810"/>
      <c r="I177" s="810"/>
      <c r="J177" s="810"/>
      <c r="K177" s="810"/>
      <c r="L177" s="809" t="s">
        <v>645</v>
      </c>
      <c r="M177" s="810"/>
      <c r="N177" s="810"/>
      <c r="O177" s="810"/>
      <c r="P177" s="810"/>
      <c r="Q177" s="810"/>
      <c r="AQ177" s="787"/>
      <c r="AR177" s="787"/>
    </row>
    <row r="178" spans="1:46" ht="28.5" customHeight="1">
      <c r="A178" s="391" t="s">
        <v>69</v>
      </c>
      <c r="B178" s="809" t="s">
        <v>646</v>
      </c>
      <c r="C178" s="810"/>
      <c r="D178" s="810"/>
      <c r="E178" s="810"/>
      <c r="F178" s="810"/>
      <c r="G178" s="810"/>
      <c r="H178" s="810"/>
      <c r="I178" s="810"/>
      <c r="J178" s="810"/>
      <c r="K178" s="810"/>
      <c r="L178" s="809" t="s">
        <v>646</v>
      </c>
      <c r="M178" s="810"/>
      <c r="N178" s="810"/>
      <c r="O178" s="810"/>
      <c r="P178" s="810"/>
      <c r="Q178" s="810"/>
      <c r="R178" s="88"/>
      <c r="S178" s="88"/>
      <c r="AQ178" s="787"/>
      <c r="AR178" s="787"/>
    </row>
    <row r="179" spans="1:46" ht="28.15" customHeight="1">
      <c r="A179" s="391" t="s">
        <v>90</v>
      </c>
      <c r="B179" s="809" t="s">
        <v>647</v>
      </c>
      <c r="C179" s="810"/>
      <c r="D179" s="810"/>
      <c r="E179" s="810"/>
      <c r="F179" s="810"/>
      <c r="G179" s="810"/>
      <c r="H179" s="810"/>
      <c r="I179" s="810"/>
      <c r="J179" s="810"/>
      <c r="K179" s="810"/>
      <c r="L179" s="809" t="s">
        <v>648</v>
      </c>
      <c r="M179" s="810"/>
      <c r="N179" s="810"/>
      <c r="O179" s="810"/>
      <c r="P179" s="810"/>
      <c r="Q179" s="810"/>
      <c r="R179" s="88"/>
      <c r="S179" s="88"/>
      <c r="AQ179" s="787"/>
      <c r="AR179" s="787"/>
    </row>
    <row r="180" spans="1:46" ht="29.1" customHeight="1">
      <c r="A180" s="391" t="s">
        <v>91</v>
      </c>
      <c r="B180" s="809" t="s">
        <v>649</v>
      </c>
      <c r="C180" s="810"/>
      <c r="D180" s="810"/>
      <c r="E180" s="810"/>
      <c r="F180" s="810"/>
      <c r="G180" s="810"/>
      <c r="H180" s="810"/>
      <c r="I180" s="810"/>
      <c r="J180" s="810"/>
      <c r="K180" s="810"/>
      <c r="L180" s="809" t="s">
        <v>650</v>
      </c>
      <c r="M180" s="810"/>
      <c r="N180" s="810"/>
      <c r="O180" s="810"/>
      <c r="P180" s="810"/>
      <c r="Q180" s="810"/>
      <c r="AQ180" s="787"/>
      <c r="AR180" s="787"/>
    </row>
    <row r="181" spans="1:46" ht="29.1" customHeight="1">
      <c r="A181" s="391" t="s">
        <v>104</v>
      </c>
      <c r="B181" s="809" t="s">
        <v>651</v>
      </c>
      <c r="C181" s="810"/>
      <c r="D181" s="810"/>
      <c r="E181" s="810"/>
      <c r="F181" s="810"/>
      <c r="G181" s="810"/>
      <c r="H181" s="810"/>
      <c r="I181" s="810"/>
      <c r="J181" s="810"/>
      <c r="K181" s="810"/>
      <c r="AQ181" s="787"/>
      <c r="AR181" s="787"/>
    </row>
    <row r="182" spans="1:46" ht="28.5" customHeight="1">
      <c r="A182" s="391" t="s">
        <v>119</v>
      </c>
      <c r="B182" s="809" t="s">
        <v>652</v>
      </c>
      <c r="C182" s="810"/>
      <c r="D182" s="810"/>
      <c r="E182" s="810"/>
      <c r="F182" s="810"/>
      <c r="G182" s="810"/>
      <c r="H182" s="810"/>
      <c r="I182" s="810"/>
      <c r="J182" s="810"/>
      <c r="K182" s="810"/>
      <c r="AQ182" s="787"/>
      <c r="AR182" s="787"/>
    </row>
    <row r="183" spans="1:46" ht="28.5" customHeight="1">
      <c r="A183" s="391" t="s">
        <v>997</v>
      </c>
      <c r="B183" s="809" t="s">
        <v>1000</v>
      </c>
      <c r="C183" s="810"/>
      <c r="D183" s="810"/>
      <c r="E183" s="810"/>
      <c r="F183" s="810"/>
      <c r="G183" s="810"/>
      <c r="H183" s="810"/>
      <c r="I183" s="810"/>
      <c r="J183" s="624"/>
      <c r="K183" s="624"/>
      <c r="AQ183" s="787"/>
      <c r="AR183" s="787"/>
    </row>
    <row r="184" spans="1:46" ht="55.5" customHeight="1">
      <c r="A184" s="592" t="s">
        <v>653</v>
      </c>
      <c r="B184" s="809" t="s">
        <v>893</v>
      </c>
      <c r="C184" s="810"/>
      <c r="D184" s="810"/>
      <c r="E184" s="810"/>
      <c r="F184" s="810"/>
      <c r="G184" s="810"/>
      <c r="H184" s="810"/>
      <c r="I184" s="810"/>
      <c r="J184" s="810"/>
      <c r="K184" s="810"/>
      <c r="AQ184" s="787"/>
      <c r="AR184" s="787"/>
    </row>
    <row r="185" spans="1:46" ht="28.5" customHeight="1">
      <c r="A185" s="592" t="s">
        <v>654</v>
      </c>
      <c r="B185" s="809" t="s">
        <v>655</v>
      </c>
      <c r="C185" s="810"/>
      <c r="D185" s="810"/>
      <c r="E185" s="810"/>
      <c r="F185" s="810"/>
      <c r="G185" s="810"/>
      <c r="H185" s="810"/>
      <c r="I185" s="810"/>
      <c r="J185" s="810"/>
      <c r="K185" s="810"/>
      <c r="AQ185" s="787"/>
      <c r="AR185" s="787"/>
    </row>
    <row r="186" spans="1:46">
      <c r="AQ186" s="787"/>
      <c r="AR186" s="787"/>
    </row>
    <row r="187" spans="1:46">
      <c r="A187" s="811" t="s">
        <v>349</v>
      </c>
      <c r="B187" s="800"/>
      <c r="C187" s="800"/>
      <c r="D187" s="800"/>
      <c r="E187" s="800"/>
      <c r="F187" s="800"/>
      <c r="G187" s="800"/>
      <c r="H187" s="800"/>
      <c r="I187" s="800"/>
      <c r="J187" s="800"/>
      <c r="K187" s="800"/>
      <c r="L187" s="800"/>
      <c r="M187" s="800"/>
      <c r="N187" s="800"/>
      <c r="O187" s="800"/>
      <c r="P187" s="800"/>
      <c r="Q187" s="800"/>
      <c r="R187" s="800"/>
      <c r="S187" s="800"/>
      <c r="T187" s="800"/>
      <c r="U187" s="800"/>
      <c r="V187" s="800"/>
      <c r="W187" s="800"/>
      <c r="X187" s="800"/>
      <c r="Y187" s="800"/>
      <c r="Z187" s="597"/>
      <c r="AA187" s="597"/>
      <c r="AB187" s="597"/>
      <c r="AC187" s="597"/>
      <c r="AD187" s="597"/>
      <c r="AE187" s="597"/>
      <c r="AF187" s="597"/>
      <c r="AG187" s="597"/>
      <c r="AH187" s="597"/>
      <c r="AI187" s="597"/>
      <c r="AJ187" s="597"/>
      <c r="AK187" s="597"/>
      <c r="AL187" s="597"/>
      <c r="AM187" s="597"/>
      <c r="AN187" s="597"/>
      <c r="AO187" s="597"/>
      <c r="AP187" s="597"/>
      <c r="AQ187" s="597"/>
      <c r="AR187" s="597"/>
    </row>
    <row r="188" spans="1:46" ht="63.75">
      <c r="A188" s="812" t="s">
        <v>477</v>
      </c>
      <c r="B188" s="800"/>
      <c r="C188" s="800"/>
      <c r="D188" s="800"/>
      <c r="E188" s="800"/>
      <c r="F188" s="800"/>
      <c r="G188" s="800"/>
      <c r="H188" s="800"/>
      <c r="I188" s="800"/>
      <c r="J188" s="800"/>
      <c r="K188" s="800"/>
      <c r="L188" s="800"/>
      <c r="M188" s="800"/>
      <c r="N188" s="800"/>
      <c r="O188" s="800"/>
      <c r="P188" s="800"/>
      <c r="Q188" s="800"/>
      <c r="R188" s="800"/>
      <c r="S188" s="800"/>
      <c r="T188" s="800"/>
      <c r="U188" s="800"/>
      <c r="V188" s="800"/>
      <c r="W188" s="800"/>
      <c r="X188" s="800"/>
      <c r="Y188" s="801"/>
      <c r="Z188" s="226" t="s">
        <v>656</v>
      </c>
      <c r="AA188" s="226" t="s">
        <v>657</v>
      </c>
      <c r="AB188" s="226" t="s">
        <v>658</v>
      </c>
      <c r="AC188" s="394" t="s">
        <v>659</v>
      </c>
      <c r="AD188" s="395" t="s">
        <v>660</v>
      </c>
      <c r="AE188" s="394" t="s">
        <v>661</v>
      </c>
      <c r="AF188" s="85" t="s">
        <v>662</v>
      </c>
      <c r="AG188" s="85" t="s">
        <v>663</v>
      </c>
      <c r="AH188" s="85" t="s">
        <v>968</v>
      </c>
      <c r="AI188" s="395" t="s">
        <v>969</v>
      </c>
      <c r="AJ188" s="85" t="s">
        <v>970</v>
      </c>
      <c r="AK188" s="85" t="s">
        <v>971</v>
      </c>
      <c r="AL188" s="85" t="s">
        <v>1007</v>
      </c>
      <c r="AM188" s="85" t="s">
        <v>921</v>
      </c>
      <c r="AN188" s="85" t="s">
        <v>938</v>
      </c>
      <c r="AO188" s="85" t="s">
        <v>957</v>
      </c>
      <c r="AP188" s="85" t="s">
        <v>1037</v>
      </c>
      <c r="AQ188" s="85" t="s">
        <v>1036</v>
      </c>
      <c r="AR188" s="85" t="s">
        <v>1078</v>
      </c>
    </row>
    <row r="189" spans="1:46" s="591" customFormat="1">
      <c r="A189" s="806" t="s">
        <v>350</v>
      </c>
      <c r="B189" s="807"/>
      <c r="C189" s="807"/>
      <c r="D189" s="807"/>
      <c r="E189" s="807"/>
      <c r="F189" s="807"/>
      <c r="G189" s="807"/>
      <c r="H189" s="807"/>
      <c r="I189" s="807"/>
      <c r="J189" s="807"/>
      <c r="K189" s="807"/>
      <c r="L189" s="807"/>
      <c r="M189" s="807"/>
      <c r="N189" s="807"/>
      <c r="O189" s="807"/>
      <c r="P189" s="807"/>
      <c r="Q189" s="807"/>
      <c r="R189" s="807"/>
      <c r="S189" s="807"/>
      <c r="T189" s="807"/>
      <c r="U189" s="807"/>
      <c r="V189" s="807"/>
      <c r="W189" s="807"/>
      <c r="X189" s="807"/>
      <c r="Y189" s="808"/>
      <c r="Z189" s="144"/>
      <c r="AA189" s="100"/>
      <c r="AB189" s="100"/>
      <c r="AC189" s="100"/>
      <c r="AD189" s="100"/>
      <c r="AE189" s="100"/>
      <c r="AF189" s="100"/>
      <c r="AG189" s="100"/>
      <c r="AH189" s="100"/>
      <c r="AI189" s="100"/>
      <c r="AJ189" s="100"/>
      <c r="AK189" s="100"/>
      <c r="AL189" s="100"/>
      <c r="AM189" s="100"/>
      <c r="AN189" s="100"/>
      <c r="AO189" s="100"/>
      <c r="AQ189" s="100"/>
    </row>
    <row r="190" spans="1:46">
      <c r="A190" s="803" t="s">
        <v>664</v>
      </c>
      <c r="B190" s="800"/>
      <c r="C190" s="800"/>
      <c r="D190" s="800"/>
      <c r="E190" s="800"/>
      <c r="F190" s="800"/>
      <c r="G190" s="800"/>
      <c r="H190" s="800"/>
      <c r="I190" s="800"/>
      <c r="J190" s="800"/>
      <c r="K190" s="800"/>
      <c r="L190" s="800"/>
      <c r="M190" s="800"/>
      <c r="N190" s="800"/>
      <c r="O190" s="800"/>
      <c r="P190" s="800"/>
      <c r="Q190" s="800"/>
      <c r="R190" s="800"/>
      <c r="S190" s="800"/>
      <c r="T190" s="800"/>
      <c r="U190" s="800"/>
      <c r="V190" s="800"/>
      <c r="W190" s="800"/>
      <c r="X190" s="800"/>
      <c r="Y190" s="801"/>
      <c r="Z190" s="102">
        <v>411595</v>
      </c>
      <c r="AA190" s="102">
        <v>-378920</v>
      </c>
      <c r="AB190" s="102">
        <v>337111</v>
      </c>
      <c r="AC190" s="102">
        <v>139075</v>
      </c>
      <c r="AD190" s="88">
        <v>819107</v>
      </c>
      <c r="AE190" s="88">
        <v>421485</v>
      </c>
      <c r="AF190" s="88">
        <v>241063</v>
      </c>
      <c r="AG190" s="88">
        <v>275997</v>
      </c>
      <c r="AH190" s="88">
        <v>791098</v>
      </c>
      <c r="AI190" s="88">
        <v>-65731</v>
      </c>
      <c r="AJ190" s="88">
        <v>362828</v>
      </c>
      <c r="AK190" s="88">
        <v>-583548</v>
      </c>
      <c r="AL190" s="88">
        <v>667879</v>
      </c>
      <c r="AM190" s="88">
        <v>214071</v>
      </c>
      <c r="AN190" s="88">
        <v>343321</v>
      </c>
      <c r="AO190" s="88">
        <v>-1120620</v>
      </c>
      <c r="AP190" s="88">
        <v>231408</v>
      </c>
      <c r="AQ190" s="88">
        <v>-114622</v>
      </c>
      <c r="AR190" s="88">
        <v>484128</v>
      </c>
      <c r="AS190" s="186"/>
      <c r="AT190" s="186"/>
    </row>
    <row r="191" spans="1:46">
      <c r="A191" s="799" t="s">
        <v>665</v>
      </c>
      <c r="B191" s="800"/>
      <c r="C191" s="800"/>
      <c r="D191" s="800"/>
      <c r="E191" s="800"/>
      <c r="F191" s="800"/>
      <c r="G191" s="800"/>
      <c r="H191" s="800"/>
      <c r="I191" s="800"/>
      <c r="J191" s="800"/>
      <c r="K191" s="800"/>
      <c r="L191" s="800"/>
      <c r="M191" s="800"/>
      <c r="N191" s="800"/>
      <c r="O191" s="800"/>
      <c r="P191" s="800"/>
      <c r="Q191" s="800"/>
      <c r="R191" s="800"/>
      <c r="S191" s="800"/>
      <c r="T191" s="800"/>
      <c r="U191" s="800"/>
      <c r="V191" s="800"/>
      <c r="W191" s="800"/>
      <c r="X191" s="800"/>
      <c r="Y191" s="801"/>
      <c r="Z191" s="88">
        <v>-23035</v>
      </c>
      <c r="AA191" s="88">
        <v>-36826</v>
      </c>
      <c r="AB191" s="88">
        <v>-18477</v>
      </c>
      <c r="AC191" s="88">
        <v>18298</v>
      </c>
      <c r="AD191" s="88">
        <v>-37241</v>
      </c>
      <c r="AE191" s="88">
        <v>-21089</v>
      </c>
      <c r="AF191" s="88">
        <v>-11205</v>
      </c>
      <c r="AG191" s="88">
        <v>-3515</v>
      </c>
      <c r="AH191" s="88">
        <v>-25242</v>
      </c>
      <c r="AI191" s="88">
        <v>-20200</v>
      </c>
      <c r="AJ191" s="88">
        <v>4779</v>
      </c>
      <c r="AK191" s="88">
        <v>-14227</v>
      </c>
      <c r="AL191" s="88">
        <v>-42823</v>
      </c>
      <c r="AM191" s="88">
        <v>-7202</v>
      </c>
      <c r="AN191" s="88">
        <v>-5492</v>
      </c>
      <c r="AO191" s="88">
        <v>7570</v>
      </c>
      <c r="AP191" s="88">
        <v>-33959</v>
      </c>
      <c r="AQ191" s="88">
        <v>-6955</v>
      </c>
      <c r="AR191" s="88">
        <v>35157</v>
      </c>
      <c r="AS191" s="186"/>
      <c r="AT191" s="186"/>
    </row>
    <row r="192" spans="1:46">
      <c r="A192" s="799" t="s">
        <v>666</v>
      </c>
      <c r="B192" s="800"/>
      <c r="C192" s="800"/>
      <c r="D192" s="800"/>
      <c r="E192" s="800"/>
      <c r="F192" s="800"/>
      <c r="G192" s="800"/>
      <c r="H192" s="800"/>
      <c r="I192" s="800"/>
      <c r="J192" s="800"/>
      <c r="K192" s="800"/>
      <c r="L192" s="800"/>
      <c r="M192" s="800"/>
      <c r="N192" s="800"/>
      <c r="O192" s="800"/>
      <c r="P192" s="800"/>
      <c r="Q192" s="800"/>
      <c r="R192" s="800"/>
      <c r="S192" s="800"/>
      <c r="T192" s="800"/>
      <c r="U192" s="800"/>
      <c r="V192" s="800"/>
      <c r="W192" s="800"/>
      <c r="X192" s="800"/>
      <c r="Y192" s="801"/>
      <c r="Z192" s="88">
        <v>413618</v>
      </c>
      <c r="AA192" s="88">
        <v>407754</v>
      </c>
      <c r="AB192" s="88">
        <v>423879</v>
      </c>
      <c r="AC192" s="88">
        <v>423475</v>
      </c>
      <c r="AD192" s="88">
        <v>410270</v>
      </c>
      <c r="AE192" s="88">
        <v>416408</v>
      </c>
      <c r="AF192" s="88">
        <v>429461</v>
      </c>
      <c r="AG192" s="88">
        <v>437329</v>
      </c>
      <c r="AH192" s="88">
        <v>456351</v>
      </c>
      <c r="AI192" s="88">
        <v>467191</v>
      </c>
      <c r="AJ192" s="88">
        <v>444372</v>
      </c>
      <c r="AK192" s="88">
        <v>471027</v>
      </c>
      <c r="AL192" s="88">
        <v>487394</v>
      </c>
      <c r="AM192" s="88">
        <v>470783</v>
      </c>
      <c r="AN192" s="88">
        <v>479520</v>
      </c>
      <c r="AO192" s="88">
        <v>563889</v>
      </c>
      <c r="AP192" s="88">
        <v>485085</v>
      </c>
      <c r="AQ192" s="88">
        <v>514201</v>
      </c>
      <c r="AR192" s="88">
        <v>463406</v>
      </c>
      <c r="AS192" s="186"/>
      <c r="AT192" s="186"/>
    </row>
    <row r="193" spans="1:46" ht="25.5">
      <c r="A193" s="402" t="s">
        <v>1001</v>
      </c>
      <c r="B193" s="601"/>
      <c r="C193" s="602"/>
      <c r="D193" s="602"/>
      <c r="E193" s="602"/>
      <c r="F193" s="602"/>
      <c r="G193" s="602"/>
      <c r="H193" s="602"/>
      <c r="I193" s="602"/>
      <c r="J193" s="601"/>
      <c r="K193" s="602"/>
      <c r="L193" s="602"/>
      <c r="M193" s="602"/>
      <c r="N193" s="602"/>
      <c r="O193" s="602"/>
      <c r="P193" s="601"/>
      <c r="Q193" s="602"/>
      <c r="R193" s="602"/>
      <c r="S193" s="602"/>
      <c r="T193" s="602"/>
      <c r="U193" s="602"/>
      <c r="V193" s="602"/>
      <c r="W193" s="602"/>
      <c r="X193" s="602"/>
      <c r="Y193" s="603"/>
      <c r="Z193" s="88">
        <v>-3364</v>
      </c>
      <c r="AA193" s="88">
        <v>702434</v>
      </c>
      <c r="AB193" s="88">
        <v>-9246</v>
      </c>
      <c r="AC193" s="88">
        <v>177285</v>
      </c>
      <c r="AD193" s="88">
        <v>4373</v>
      </c>
      <c r="AE193" s="88">
        <v>28754</v>
      </c>
      <c r="AF193" s="88">
        <v>9058</v>
      </c>
      <c r="AG193" s="88">
        <v>3419</v>
      </c>
      <c r="AH193" s="88">
        <v>-5911</v>
      </c>
      <c r="AI193" s="88">
        <v>389760</v>
      </c>
      <c r="AJ193" s="87">
        <v>0</v>
      </c>
      <c r="AK193" s="88">
        <v>478360</v>
      </c>
      <c r="AL193" s="88">
        <v>-249</v>
      </c>
      <c r="AM193" s="88">
        <v>267767</v>
      </c>
      <c r="AN193" s="88">
        <v>1117</v>
      </c>
      <c r="AO193" s="88">
        <v>1041365</v>
      </c>
      <c r="AP193" s="88">
        <v>-2801</v>
      </c>
      <c r="AQ193" s="88">
        <v>242907</v>
      </c>
      <c r="AR193" s="88">
        <v>3643</v>
      </c>
      <c r="AS193" s="186"/>
      <c r="AT193" s="186"/>
    </row>
    <row r="194" spans="1:46" ht="25.5">
      <c r="A194" s="402" t="s">
        <v>1032</v>
      </c>
      <c r="B194" s="601"/>
      <c r="C194" s="602"/>
      <c r="D194" s="602"/>
      <c r="E194" s="602"/>
      <c r="F194" s="602"/>
      <c r="G194" s="602"/>
      <c r="H194" s="602"/>
      <c r="I194" s="602"/>
      <c r="J194" s="601"/>
      <c r="K194" s="602"/>
      <c r="L194" s="602"/>
      <c r="M194" s="602"/>
      <c r="N194" s="602"/>
      <c r="O194" s="602"/>
      <c r="P194" s="601"/>
      <c r="Q194" s="602"/>
      <c r="R194" s="602"/>
      <c r="S194" s="602"/>
      <c r="T194" s="602"/>
      <c r="U194" s="602"/>
      <c r="V194" s="602"/>
      <c r="W194" s="602"/>
      <c r="X194" s="602"/>
      <c r="Y194" s="603"/>
      <c r="Z194" s="88"/>
      <c r="AA194" s="88"/>
      <c r="AB194" s="88"/>
      <c r="AC194" s="88"/>
      <c r="AD194" s="88"/>
      <c r="AE194" s="88"/>
      <c r="AF194" s="88"/>
      <c r="AG194" s="88"/>
      <c r="AH194" s="88"/>
      <c r="AI194" s="88"/>
      <c r="AJ194" s="87"/>
      <c r="AK194" s="88"/>
      <c r="AL194" s="88"/>
      <c r="AM194" s="87">
        <v>0</v>
      </c>
      <c r="AN194" s="87">
        <v>0</v>
      </c>
      <c r="AO194" s="88"/>
      <c r="AP194" s="88"/>
      <c r="AQ194" s="88">
        <v>806419</v>
      </c>
      <c r="AR194" s="114">
        <v>15590</v>
      </c>
      <c r="AS194" s="186"/>
      <c r="AT194" s="186"/>
    </row>
    <row r="195" spans="1:46">
      <c r="A195" s="799" t="s">
        <v>667</v>
      </c>
      <c r="B195" s="800"/>
      <c r="C195" s="800"/>
      <c r="D195" s="800"/>
      <c r="E195" s="800"/>
      <c r="F195" s="800"/>
      <c r="G195" s="800"/>
      <c r="H195" s="800"/>
      <c r="I195" s="800"/>
      <c r="J195" s="800"/>
      <c r="K195" s="800"/>
      <c r="L195" s="800"/>
      <c r="M195" s="800"/>
      <c r="N195" s="800"/>
      <c r="O195" s="800"/>
      <c r="P195" s="800"/>
      <c r="Q195" s="800"/>
      <c r="R195" s="800"/>
      <c r="S195" s="800"/>
      <c r="T195" s="800"/>
      <c r="U195" s="800"/>
      <c r="V195" s="800"/>
      <c r="W195" s="800"/>
      <c r="X195" s="800"/>
      <c r="Y195" s="801"/>
      <c r="Z195" s="88">
        <v>64254</v>
      </c>
      <c r="AA195" s="88">
        <v>62132</v>
      </c>
      <c r="AB195" s="88">
        <v>60686</v>
      </c>
      <c r="AC195" s="88">
        <v>62647</v>
      </c>
      <c r="AD195" s="88">
        <v>48142</v>
      </c>
      <c r="AE195" s="88">
        <v>51234</v>
      </c>
      <c r="AF195" s="88">
        <v>50692</v>
      </c>
      <c r="AG195" s="88">
        <v>53585</v>
      </c>
      <c r="AH195" s="88">
        <v>36397</v>
      </c>
      <c r="AI195" s="88">
        <v>53973</v>
      </c>
      <c r="AJ195" s="88">
        <v>29682</v>
      </c>
      <c r="AK195" s="88">
        <v>25084</v>
      </c>
      <c r="AL195" s="88">
        <v>56508</v>
      </c>
      <c r="AM195" s="88">
        <v>66453</v>
      </c>
      <c r="AN195" s="88">
        <v>58646</v>
      </c>
      <c r="AO195" s="88">
        <v>79267</v>
      </c>
      <c r="AP195" s="88">
        <v>72345</v>
      </c>
      <c r="AQ195" s="88">
        <v>77199</v>
      </c>
      <c r="AR195" s="88">
        <v>41302</v>
      </c>
      <c r="AS195" s="186"/>
      <c r="AT195" s="186"/>
    </row>
    <row r="196" spans="1:46">
      <c r="A196" s="799" t="s">
        <v>668</v>
      </c>
      <c r="B196" s="800"/>
      <c r="C196" s="800"/>
      <c r="D196" s="800"/>
      <c r="E196" s="800"/>
      <c r="F196" s="800"/>
      <c r="G196" s="800"/>
      <c r="H196" s="800"/>
      <c r="I196" s="800"/>
      <c r="J196" s="800"/>
      <c r="K196" s="800"/>
      <c r="L196" s="800"/>
      <c r="M196" s="800"/>
      <c r="N196" s="800"/>
      <c r="O196" s="800"/>
      <c r="P196" s="800"/>
      <c r="Q196" s="800"/>
      <c r="R196" s="800"/>
      <c r="S196" s="800"/>
      <c r="T196" s="800"/>
      <c r="U196" s="800"/>
      <c r="V196" s="800"/>
      <c r="W196" s="800"/>
      <c r="X196" s="800"/>
      <c r="Y196" s="801"/>
      <c r="Z196" s="88">
        <v>-14018</v>
      </c>
      <c r="AA196" s="88">
        <v>24148</v>
      </c>
      <c r="AB196" s="88">
        <v>-16099</v>
      </c>
      <c r="AC196" s="88">
        <v>3266</v>
      </c>
      <c r="AD196" s="88">
        <v>-67450</v>
      </c>
      <c r="AE196" s="88">
        <v>3842</v>
      </c>
      <c r="AF196" s="88">
        <v>61434</v>
      </c>
      <c r="AG196" s="88">
        <v>-135720</v>
      </c>
      <c r="AH196" s="88">
        <v>39244</v>
      </c>
      <c r="AI196" s="88">
        <v>85003</v>
      </c>
      <c r="AJ196" s="88">
        <v>-52135</v>
      </c>
      <c r="AK196" s="88">
        <v>30495</v>
      </c>
      <c r="AL196" s="88">
        <v>16754</v>
      </c>
      <c r="AM196" s="88">
        <v>-60780</v>
      </c>
      <c r="AN196" s="88">
        <v>-83652</v>
      </c>
      <c r="AO196" s="88">
        <v>-97914</v>
      </c>
      <c r="AP196" s="88">
        <v>277066</v>
      </c>
      <c r="AQ196" s="88">
        <v>-45411</v>
      </c>
      <c r="AR196" s="88">
        <v>40695</v>
      </c>
      <c r="AS196" s="186"/>
      <c r="AT196" s="186"/>
    </row>
    <row r="197" spans="1:46">
      <c r="A197" s="799" t="s">
        <v>356</v>
      </c>
      <c r="B197" s="800"/>
      <c r="C197" s="800"/>
      <c r="D197" s="800"/>
      <c r="E197" s="800"/>
      <c r="F197" s="800"/>
      <c r="G197" s="800"/>
      <c r="H197" s="800"/>
      <c r="I197" s="800"/>
      <c r="J197" s="800"/>
      <c r="K197" s="800"/>
      <c r="L197" s="800"/>
      <c r="M197" s="800"/>
      <c r="N197" s="800"/>
      <c r="O197" s="800"/>
      <c r="P197" s="800"/>
      <c r="Q197" s="800"/>
      <c r="R197" s="800"/>
      <c r="S197" s="800"/>
      <c r="T197" s="800"/>
      <c r="U197" s="800"/>
      <c r="V197" s="800"/>
      <c r="W197" s="800"/>
      <c r="X197" s="800"/>
      <c r="Y197" s="801"/>
      <c r="Z197" s="88">
        <v>-164810</v>
      </c>
      <c r="AA197" s="88">
        <v>171596</v>
      </c>
      <c r="AB197" s="88">
        <v>268620</v>
      </c>
      <c r="AC197" s="88">
        <v>-48071</v>
      </c>
      <c r="AD197" s="88">
        <v>-260214</v>
      </c>
      <c r="AE197" s="88">
        <v>191489</v>
      </c>
      <c r="AF197" s="88">
        <v>214477</v>
      </c>
      <c r="AG197" s="88">
        <v>66699</v>
      </c>
      <c r="AH197" s="88">
        <v>-568830</v>
      </c>
      <c r="AI197" s="88">
        <v>-155012</v>
      </c>
      <c r="AJ197" s="88">
        <v>400330</v>
      </c>
      <c r="AK197" s="88">
        <v>-460333</v>
      </c>
      <c r="AL197" s="88">
        <v>-1147995</v>
      </c>
      <c r="AM197" s="88">
        <v>400671</v>
      </c>
      <c r="AN197" s="88">
        <v>-422331</v>
      </c>
      <c r="AO197" s="88">
        <v>239526</v>
      </c>
      <c r="AP197" s="88">
        <v>-228060</v>
      </c>
      <c r="AQ197" s="88">
        <v>140563</v>
      </c>
      <c r="AR197" s="88">
        <v>-58214</v>
      </c>
      <c r="AS197" s="186"/>
      <c r="AT197" s="186"/>
    </row>
    <row r="198" spans="1:46">
      <c r="A198" s="799" t="s">
        <v>357</v>
      </c>
      <c r="B198" s="800"/>
      <c r="C198" s="800"/>
      <c r="D198" s="800"/>
      <c r="E198" s="800"/>
      <c r="F198" s="800"/>
      <c r="G198" s="800"/>
      <c r="H198" s="800"/>
      <c r="I198" s="800"/>
      <c r="J198" s="800"/>
      <c r="K198" s="800"/>
      <c r="L198" s="800"/>
      <c r="M198" s="800"/>
      <c r="N198" s="800"/>
      <c r="O198" s="800"/>
      <c r="P198" s="800"/>
      <c r="Q198" s="800"/>
      <c r="R198" s="800"/>
      <c r="S198" s="800"/>
      <c r="T198" s="800"/>
      <c r="U198" s="800"/>
      <c r="V198" s="800"/>
      <c r="W198" s="800"/>
      <c r="X198" s="800"/>
      <c r="Y198" s="801"/>
      <c r="Z198" s="88">
        <v>-218706</v>
      </c>
      <c r="AA198" s="88">
        <v>-681</v>
      </c>
      <c r="AB198" s="88">
        <v>-58291</v>
      </c>
      <c r="AC198" s="88">
        <v>-117114</v>
      </c>
      <c r="AD198" s="88">
        <v>-41284</v>
      </c>
      <c r="AE198" s="88">
        <v>-60061</v>
      </c>
      <c r="AF198" s="88">
        <v>18746</v>
      </c>
      <c r="AG198" s="88">
        <v>-60618</v>
      </c>
      <c r="AH198" s="88">
        <v>-22064</v>
      </c>
      <c r="AI198" s="88">
        <v>-198318</v>
      </c>
      <c r="AJ198" s="88">
        <v>-1780</v>
      </c>
      <c r="AK198" s="88">
        <v>-170022</v>
      </c>
      <c r="AL198" s="88">
        <v>-185801</v>
      </c>
      <c r="AM198" s="88">
        <v>-137732</v>
      </c>
      <c r="AN198" s="88">
        <v>15455</v>
      </c>
      <c r="AO198" s="88">
        <v>-115658</v>
      </c>
      <c r="AP198" s="88">
        <v>-61326</v>
      </c>
      <c r="AQ198" s="88">
        <v>169221</v>
      </c>
      <c r="AR198" s="88">
        <v>-80559</v>
      </c>
      <c r="AS198" s="186"/>
      <c r="AT198" s="186"/>
    </row>
    <row r="199" spans="1:46" s="591" customFormat="1">
      <c r="A199" s="806" t="s">
        <v>623</v>
      </c>
      <c r="B199" s="807"/>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7"/>
      <c r="Y199" s="808"/>
      <c r="Z199" s="143">
        <v>465534</v>
      </c>
      <c r="AA199" s="143">
        <v>951637</v>
      </c>
      <c r="AB199" s="143">
        <v>988183</v>
      </c>
      <c r="AC199" s="143">
        <v>658861</v>
      </c>
      <c r="AD199" s="144">
        <v>875703</v>
      </c>
      <c r="AE199" s="144">
        <v>1032062</v>
      </c>
      <c r="AF199" s="144">
        <v>1013726</v>
      </c>
      <c r="AG199" s="144">
        <v>637176</v>
      </c>
      <c r="AH199" s="144">
        <v>701043</v>
      </c>
      <c r="AI199" s="144">
        <v>556666</v>
      </c>
      <c r="AJ199" s="144">
        <v>1188076</v>
      </c>
      <c r="AK199" s="144">
        <v>-223164</v>
      </c>
      <c r="AL199" s="144">
        <v>-148333</v>
      </c>
      <c r="AM199" s="144">
        <v>1214031</v>
      </c>
      <c r="AN199" s="144">
        <v>386584</v>
      </c>
      <c r="AO199" s="144">
        <v>597425</v>
      </c>
      <c r="AP199" s="144">
        <v>739758</v>
      </c>
      <c r="AQ199" s="144">
        <v>1783522</v>
      </c>
      <c r="AR199" s="144">
        <v>945148</v>
      </c>
      <c r="AS199" s="144"/>
      <c r="AT199" s="144"/>
    </row>
    <row r="200" spans="1:46">
      <c r="A200" s="398" t="s">
        <v>359</v>
      </c>
      <c r="B200" s="604"/>
      <c r="C200" s="604"/>
      <c r="D200" s="604"/>
      <c r="E200" s="604"/>
      <c r="F200" s="604"/>
      <c r="G200" s="604"/>
      <c r="H200" s="604"/>
      <c r="I200" s="604"/>
      <c r="J200" s="604"/>
      <c r="K200" s="604"/>
      <c r="L200" s="604"/>
      <c r="M200" s="604"/>
      <c r="N200" s="604"/>
      <c r="O200" s="604"/>
      <c r="P200" s="604"/>
      <c r="Q200" s="604"/>
      <c r="R200" s="604"/>
      <c r="S200" s="604"/>
      <c r="T200" s="604"/>
      <c r="U200" s="604"/>
      <c r="V200" s="604"/>
      <c r="W200" s="604"/>
      <c r="X200" s="604"/>
      <c r="Y200" s="605"/>
      <c r="AD200" s="88"/>
      <c r="AE200" s="88"/>
      <c r="AF200" s="88"/>
      <c r="AP200" s="94"/>
      <c r="AQ200" s="788"/>
    </row>
    <row r="201" spans="1:46" ht="25.5">
      <c r="A201" s="399" t="s">
        <v>669</v>
      </c>
      <c r="B201" s="604"/>
      <c r="C201" s="604"/>
      <c r="D201" s="604"/>
      <c r="E201" s="604"/>
      <c r="F201" s="604"/>
      <c r="G201" s="604"/>
      <c r="H201" s="604"/>
      <c r="I201" s="604"/>
      <c r="J201" s="604"/>
      <c r="K201" s="604"/>
      <c r="L201" s="604"/>
      <c r="M201" s="604"/>
      <c r="N201" s="604"/>
      <c r="O201" s="604"/>
      <c r="P201" s="604"/>
      <c r="Q201" s="604"/>
      <c r="R201" s="604"/>
      <c r="S201" s="604"/>
      <c r="T201" s="604"/>
      <c r="U201" s="604"/>
      <c r="V201" s="604"/>
      <c r="W201" s="604"/>
      <c r="X201" s="604"/>
      <c r="Y201" s="605"/>
      <c r="Z201" s="88">
        <v>-993936</v>
      </c>
      <c r="AA201" s="88">
        <v>-775694</v>
      </c>
      <c r="AB201" s="88">
        <v>-859593</v>
      </c>
      <c r="AC201" s="88">
        <v>-887073</v>
      </c>
      <c r="AD201" s="88">
        <v>-1251411</v>
      </c>
      <c r="AE201" s="88">
        <v>-768821</v>
      </c>
      <c r="AF201" s="88">
        <v>-689190</v>
      </c>
      <c r="AG201" s="88">
        <v>-852336</v>
      </c>
      <c r="AH201" s="88">
        <v>-983453</v>
      </c>
      <c r="AI201" s="88">
        <v>-765612</v>
      </c>
      <c r="AJ201" s="88">
        <v>-940058</v>
      </c>
      <c r="AK201" s="88">
        <v>-1052443</v>
      </c>
      <c r="AL201" s="88">
        <v>-1036440</v>
      </c>
      <c r="AM201" s="88">
        <v>-883218</v>
      </c>
      <c r="AN201" s="88">
        <v>-1138596</v>
      </c>
      <c r="AO201" s="88">
        <v>-976878</v>
      </c>
      <c r="AP201" s="88">
        <v>-1131882</v>
      </c>
      <c r="AQ201" s="88">
        <v>-968529</v>
      </c>
      <c r="AR201" s="88">
        <v>-933772</v>
      </c>
      <c r="AS201" s="186"/>
      <c r="AT201" s="186"/>
    </row>
    <row r="202" spans="1:46" ht="30" customHeight="1">
      <c r="A202" s="399" t="s">
        <v>939</v>
      </c>
      <c r="B202" s="604"/>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5"/>
      <c r="Z202" s="87">
        <v>0</v>
      </c>
      <c r="AA202" s="87">
        <v>0</v>
      </c>
      <c r="AB202" s="87">
        <v>0</v>
      </c>
      <c r="AC202" s="87">
        <v>0</v>
      </c>
      <c r="AD202" s="87">
        <v>0</v>
      </c>
      <c r="AE202" s="87">
        <v>0</v>
      </c>
      <c r="AF202" s="87">
        <v>0</v>
      </c>
      <c r="AG202" s="87">
        <v>0</v>
      </c>
      <c r="AH202" s="87">
        <v>0</v>
      </c>
      <c r="AI202" s="87">
        <v>0</v>
      </c>
      <c r="AJ202" s="87">
        <v>0</v>
      </c>
      <c r="AK202" s="87">
        <v>0</v>
      </c>
      <c r="AL202" s="87">
        <v>0</v>
      </c>
      <c r="AM202" s="87">
        <v>0</v>
      </c>
      <c r="AN202" s="88">
        <v>-542364</v>
      </c>
      <c r="AO202" s="88">
        <v>-715</v>
      </c>
      <c r="AP202" s="585">
        <v>0</v>
      </c>
      <c r="AQ202" s="585">
        <v>0</v>
      </c>
      <c r="AR202" s="585">
        <v>0</v>
      </c>
      <c r="AT202" s="186"/>
    </row>
    <row r="203" spans="1:46">
      <c r="A203" s="799" t="s">
        <v>670</v>
      </c>
      <c r="B203" s="800"/>
      <c r="C203" s="800"/>
      <c r="D203" s="800"/>
      <c r="E203" s="800"/>
      <c r="F203" s="800"/>
      <c r="G203" s="800"/>
      <c r="H203" s="800"/>
      <c r="I203" s="800"/>
      <c r="J203" s="800"/>
      <c r="K203" s="800"/>
      <c r="L203" s="800"/>
      <c r="M203" s="800"/>
      <c r="N203" s="800"/>
      <c r="O203" s="800"/>
      <c r="P203" s="800"/>
      <c r="Q203" s="800"/>
      <c r="R203" s="800"/>
      <c r="S203" s="800"/>
      <c r="T203" s="800"/>
      <c r="U203" s="800"/>
      <c r="V203" s="800"/>
      <c r="W203" s="800"/>
      <c r="X203" s="800"/>
      <c r="Y203" s="801"/>
      <c r="Z203" s="88">
        <v>-131077</v>
      </c>
      <c r="AA203" s="87">
        <v>0</v>
      </c>
      <c r="AB203" s="87">
        <v>0</v>
      </c>
      <c r="AC203" s="87">
        <v>0</v>
      </c>
      <c r="AD203" s="87">
        <v>0</v>
      </c>
      <c r="AE203" s="87">
        <v>0</v>
      </c>
      <c r="AF203" s="87">
        <v>0</v>
      </c>
      <c r="AG203" s="87">
        <v>0</v>
      </c>
      <c r="AH203" s="87">
        <v>0</v>
      </c>
      <c r="AI203" s="87">
        <v>0</v>
      </c>
      <c r="AJ203" s="87">
        <v>0</v>
      </c>
      <c r="AK203" s="87">
        <v>0</v>
      </c>
      <c r="AL203" s="87">
        <v>0</v>
      </c>
      <c r="AM203" s="87">
        <v>0</v>
      </c>
      <c r="AN203" s="87">
        <v>0</v>
      </c>
      <c r="AO203" s="585">
        <v>0</v>
      </c>
      <c r="AP203" s="585">
        <v>0</v>
      </c>
      <c r="AQ203" s="585">
        <v>0</v>
      </c>
      <c r="AR203" s="585">
        <v>0</v>
      </c>
    </row>
    <row r="204" spans="1:46">
      <c r="A204" s="799" t="s">
        <v>671</v>
      </c>
      <c r="B204" s="800"/>
      <c r="C204" s="800"/>
      <c r="D204" s="800"/>
      <c r="E204" s="800"/>
      <c r="F204" s="800"/>
      <c r="G204" s="800"/>
      <c r="H204" s="800"/>
      <c r="I204" s="800"/>
      <c r="J204" s="800"/>
      <c r="K204" s="800"/>
      <c r="L204" s="800"/>
      <c r="M204" s="800"/>
      <c r="N204" s="800"/>
      <c r="O204" s="800"/>
      <c r="P204" s="800"/>
      <c r="Q204" s="800"/>
      <c r="R204" s="800"/>
      <c r="S204" s="800"/>
      <c r="T204" s="800"/>
      <c r="U204" s="800"/>
      <c r="V204" s="800"/>
      <c r="W204" s="800"/>
      <c r="X204" s="800"/>
      <c r="Y204" s="801"/>
      <c r="Z204" s="88">
        <v>-1690</v>
      </c>
      <c r="AA204" s="88">
        <v>-27844</v>
      </c>
      <c r="AB204" s="88">
        <v>-1138</v>
      </c>
      <c r="AC204" s="88">
        <v>-5949</v>
      </c>
      <c r="AD204" s="88">
        <v>-4703</v>
      </c>
      <c r="AE204" s="88">
        <v>-454</v>
      </c>
      <c r="AF204" s="88">
        <v>-50240</v>
      </c>
      <c r="AG204" s="88">
        <v>-34658</v>
      </c>
      <c r="AH204" s="88">
        <v>-9134</v>
      </c>
      <c r="AI204" s="88">
        <v>-228</v>
      </c>
      <c r="AJ204" s="88">
        <v>-10193</v>
      </c>
      <c r="AK204" s="88">
        <v>-10410</v>
      </c>
      <c r="AL204" s="88">
        <v>-10109</v>
      </c>
      <c r="AM204" s="88">
        <v>-235</v>
      </c>
      <c r="AN204" s="88">
        <v>-253</v>
      </c>
      <c r="AO204" s="88">
        <v>-6858</v>
      </c>
      <c r="AP204" s="88">
        <v>-9586</v>
      </c>
      <c r="AQ204" s="88">
        <v>-11895</v>
      </c>
      <c r="AR204" s="88">
        <v>-7270</v>
      </c>
      <c r="AS204" s="186"/>
      <c r="AT204" s="186"/>
    </row>
    <row r="205" spans="1:46">
      <c r="A205" s="799" t="s">
        <v>672</v>
      </c>
      <c r="B205" s="800"/>
      <c r="C205" s="800"/>
      <c r="D205" s="800"/>
      <c r="E205" s="800"/>
      <c r="F205" s="800"/>
      <c r="G205" s="800"/>
      <c r="H205" s="800"/>
      <c r="I205" s="800"/>
      <c r="J205" s="800"/>
      <c r="K205" s="800"/>
      <c r="L205" s="800"/>
      <c r="M205" s="800"/>
      <c r="N205" s="800"/>
      <c r="O205" s="800"/>
      <c r="P205" s="800"/>
      <c r="Q205" s="800"/>
      <c r="R205" s="800"/>
      <c r="S205" s="800"/>
      <c r="T205" s="800"/>
      <c r="U205" s="800"/>
      <c r="V205" s="800"/>
      <c r="W205" s="800"/>
      <c r="X205" s="800"/>
      <c r="Y205" s="801"/>
      <c r="Z205" s="88">
        <v>-6000</v>
      </c>
      <c r="AA205" s="88">
        <v>-1600</v>
      </c>
      <c r="AB205" s="88">
        <v>-3175</v>
      </c>
      <c r="AC205" s="88">
        <v>-12800</v>
      </c>
      <c r="AD205" s="88">
        <v>-292742</v>
      </c>
      <c r="AE205" s="88">
        <v>-3250</v>
      </c>
      <c r="AF205" s="88">
        <v>-5550</v>
      </c>
      <c r="AG205" s="88">
        <v>-5590</v>
      </c>
      <c r="AH205" s="88">
        <v>-31800</v>
      </c>
      <c r="AI205" s="88">
        <v>-8015</v>
      </c>
      <c r="AJ205" s="88">
        <v>-1260</v>
      </c>
      <c r="AK205" s="88">
        <v>-11035</v>
      </c>
      <c r="AL205" s="88">
        <v>-6375</v>
      </c>
      <c r="AM205" s="88">
        <v>-4000</v>
      </c>
      <c r="AN205" s="88">
        <v>-5650</v>
      </c>
      <c r="AO205" s="88">
        <v>-7200</v>
      </c>
      <c r="AP205" s="88">
        <v>-15600</v>
      </c>
      <c r="AQ205" s="88">
        <v>-62875</v>
      </c>
      <c r="AR205" s="88">
        <v>-7100</v>
      </c>
      <c r="AS205" s="186"/>
      <c r="AT205" s="186"/>
    </row>
    <row r="206" spans="1:46">
      <c r="A206" s="799" t="s">
        <v>673</v>
      </c>
      <c r="B206" s="800"/>
      <c r="C206" s="800"/>
      <c r="D206" s="800"/>
      <c r="E206" s="800"/>
      <c r="F206" s="800"/>
      <c r="G206" s="800"/>
      <c r="H206" s="800"/>
      <c r="I206" s="800"/>
      <c r="J206" s="800"/>
      <c r="K206" s="800"/>
      <c r="L206" s="800"/>
      <c r="M206" s="800"/>
      <c r="N206" s="800"/>
      <c r="O206" s="800"/>
      <c r="P206" s="800"/>
      <c r="Q206" s="800"/>
      <c r="R206" s="800"/>
      <c r="S206" s="800"/>
      <c r="T206" s="800"/>
      <c r="U206" s="800"/>
      <c r="V206" s="800"/>
      <c r="W206" s="800"/>
      <c r="X206" s="800"/>
      <c r="Y206" s="801"/>
      <c r="Z206" s="87">
        <v>0</v>
      </c>
      <c r="AA206" s="87">
        <v>0</v>
      </c>
      <c r="AB206" s="87">
        <v>0</v>
      </c>
      <c r="AC206" s="87">
        <v>0</v>
      </c>
      <c r="AD206" s="87">
        <v>0</v>
      </c>
      <c r="AE206" s="87">
        <v>0</v>
      </c>
      <c r="AF206" s="87">
        <v>0</v>
      </c>
      <c r="AG206" s="87">
        <v>0</v>
      </c>
      <c r="AH206" s="87">
        <v>0</v>
      </c>
      <c r="AI206" s="87">
        <v>0</v>
      </c>
      <c r="AJ206" s="87">
        <v>0</v>
      </c>
      <c r="AK206" s="87">
        <v>0</v>
      </c>
      <c r="AL206" s="87">
        <v>0</v>
      </c>
      <c r="AM206" s="87">
        <v>0</v>
      </c>
      <c r="AN206" s="87">
        <v>0</v>
      </c>
      <c r="AO206" s="585">
        <v>0</v>
      </c>
      <c r="AP206" s="585">
        <v>0</v>
      </c>
      <c r="AQ206" s="585">
        <v>0</v>
      </c>
      <c r="AR206" s="585">
        <v>0</v>
      </c>
      <c r="AS206" s="186"/>
    </row>
    <row r="207" spans="1:46">
      <c r="A207" s="803" t="s">
        <v>363</v>
      </c>
      <c r="B207" s="804"/>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5"/>
      <c r="Z207" s="91">
        <v>-1132703</v>
      </c>
      <c r="AA207" s="91">
        <v>-805138</v>
      </c>
      <c r="AB207" s="91">
        <v>-863906</v>
      </c>
      <c r="AC207" s="91">
        <v>-905822</v>
      </c>
      <c r="AD207" s="91">
        <v>-1548856</v>
      </c>
      <c r="AE207" s="91">
        <v>-772525</v>
      </c>
      <c r="AF207" s="102">
        <v>-744980</v>
      </c>
      <c r="AG207" s="102">
        <v>-892584</v>
      </c>
      <c r="AH207" s="102">
        <v>-1024387</v>
      </c>
      <c r="AI207" s="102">
        <v>-773855</v>
      </c>
      <c r="AJ207" s="102">
        <v>-951511</v>
      </c>
      <c r="AK207" s="102">
        <v>-1073888</v>
      </c>
      <c r="AL207" s="102">
        <v>-1052924</v>
      </c>
      <c r="AM207" s="102">
        <v>-887453</v>
      </c>
      <c r="AN207" s="102">
        <v>-1686863</v>
      </c>
      <c r="AO207" s="102">
        <v>-991651</v>
      </c>
      <c r="AP207" s="102">
        <v>-1157068</v>
      </c>
      <c r="AQ207" s="102">
        <v>-1043299</v>
      </c>
      <c r="AR207" s="102">
        <v>-948142</v>
      </c>
      <c r="AS207" s="186"/>
      <c r="AT207" s="186"/>
    </row>
    <row r="208" spans="1:46" ht="25.5">
      <c r="A208" s="365" t="s">
        <v>736</v>
      </c>
      <c r="B208" s="606"/>
      <c r="C208" s="604"/>
      <c r="D208" s="604"/>
      <c r="E208" s="604"/>
      <c r="F208" s="604"/>
      <c r="G208" s="604"/>
      <c r="H208" s="604"/>
      <c r="I208" s="604"/>
      <c r="J208" s="606"/>
      <c r="K208" s="604"/>
      <c r="L208" s="604"/>
      <c r="M208" s="604"/>
      <c r="N208" s="604"/>
      <c r="O208" s="604"/>
      <c r="P208" s="606"/>
      <c r="Q208" s="604"/>
      <c r="R208" s="604"/>
      <c r="S208" s="604"/>
      <c r="T208" s="604"/>
      <c r="U208" s="604"/>
      <c r="V208" s="604"/>
      <c r="W208" s="604"/>
      <c r="X208" s="604"/>
      <c r="Y208" s="607"/>
      <c r="Z208" s="88">
        <v>5442</v>
      </c>
      <c r="AA208" s="88">
        <v>9961</v>
      </c>
      <c r="AB208" s="88">
        <v>8433</v>
      </c>
      <c r="AC208" s="88">
        <v>9424</v>
      </c>
      <c r="AD208" s="88">
        <v>10092</v>
      </c>
      <c r="AE208" s="88">
        <v>5619</v>
      </c>
      <c r="AF208" s="88">
        <v>11958</v>
      </c>
      <c r="AG208" s="88">
        <v>8999</v>
      </c>
      <c r="AH208" s="88">
        <v>3584</v>
      </c>
      <c r="AI208" s="88">
        <v>7194</v>
      </c>
      <c r="AJ208" s="88">
        <v>12505</v>
      </c>
      <c r="AK208" s="88">
        <v>5717</v>
      </c>
      <c r="AL208" s="88">
        <v>5503</v>
      </c>
      <c r="AM208" s="88">
        <v>7752</v>
      </c>
      <c r="AN208" s="88">
        <v>2500</v>
      </c>
      <c r="AO208" s="88">
        <v>12941</v>
      </c>
      <c r="AP208" s="88">
        <v>3998</v>
      </c>
      <c r="AQ208" s="88">
        <v>3232</v>
      </c>
      <c r="AR208" s="88">
        <v>7087</v>
      </c>
      <c r="AS208" s="186"/>
      <c r="AT208" s="186"/>
    </row>
    <row r="209" spans="1:46">
      <c r="A209" s="799" t="s">
        <v>674</v>
      </c>
      <c r="B209" s="800"/>
      <c r="C209" s="800"/>
      <c r="D209" s="800"/>
      <c r="E209" s="800"/>
      <c r="F209" s="800"/>
      <c r="G209" s="800"/>
      <c r="H209" s="800"/>
      <c r="I209" s="800"/>
      <c r="J209" s="800"/>
      <c r="K209" s="800"/>
      <c r="L209" s="800"/>
      <c r="M209" s="800"/>
      <c r="N209" s="800"/>
      <c r="O209" s="800"/>
      <c r="P209" s="800"/>
      <c r="Q209" s="800"/>
      <c r="R209" s="800"/>
      <c r="S209" s="800"/>
      <c r="T209" s="800"/>
      <c r="U209" s="800"/>
      <c r="V209" s="800"/>
      <c r="W209" s="800"/>
      <c r="X209" s="800"/>
      <c r="Y209" s="801"/>
      <c r="Z209" s="87">
        <v>0</v>
      </c>
      <c r="AA209" s="87">
        <v>0</v>
      </c>
      <c r="AB209" s="87">
        <v>0</v>
      </c>
      <c r="AC209" s="87">
        <v>0</v>
      </c>
      <c r="AD209" s="87">
        <v>0</v>
      </c>
      <c r="AE209" s="87">
        <v>0</v>
      </c>
      <c r="AF209" s="87">
        <v>0</v>
      </c>
      <c r="AG209" s="87">
        <v>0</v>
      </c>
      <c r="AH209" s="87">
        <v>0</v>
      </c>
      <c r="AI209" s="88">
        <v>299100</v>
      </c>
      <c r="AJ209" s="88">
        <v>1015</v>
      </c>
      <c r="AK209" s="88">
        <v>1110</v>
      </c>
      <c r="AL209" s="88">
        <v>2230</v>
      </c>
      <c r="AM209" s="88">
        <v>1540</v>
      </c>
      <c r="AN209" s="88">
        <v>3230</v>
      </c>
      <c r="AO209" s="88">
        <v>8600</v>
      </c>
      <c r="AP209" s="88">
        <v>1166</v>
      </c>
      <c r="AQ209" s="88">
        <v>4235</v>
      </c>
      <c r="AR209" s="88">
        <v>5402</v>
      </c>
      <c r="AT209" s="186"/>
    </row>
    <row r="210" spans="1:46">
      <c r="A210" s="799" t="s">
        <v>675</v>
      </c>
      <c r="B210" s="800"/>
      <c r="C210" s="800"/>
      <c r="D210" s="800"/>
      <c r="E210" s="800"/>
      <c r="F210" s="800"/>
      <c r="G210" s="800"/>
      <c r="H210" s="800"/>
      <c r="I210" s="800"/>
      <c r="J210" s="800"/>
      <c r="K210" s="800"/>
      <c r="L210" s="800"/>
      <c r="M210" s="800"/>
      <c r="N210" s="800"/>
      <c r="O210" s="800"/>
      <c r="P210" s="800"/>
      <c r="Q210" s="800"/>
      <c r="R210" s="800"/>
      <c r="S210" s="800"/>
      <c r="T210" s="800"/>
      <c r="U210" s="800"/>
      <c r="V210" s="800"/>
      <c r="W210" s="800"/>
      <c r="X210" s="800"/>
      <c r="Y210" s="801"/>
      <c r="Z210" s="87">
        <v>0</v>
      </c>
      <c r="AA210" s="87">
        <v>0</v>
      </c>
      <c r="AB210" s="87">
        <v>0</v>
      </c>
      <c r="AC210" s="87">
        <v>0</v>
      </c>
      <c r="AD210" s="87">
        <v>0</v>
      </c>
      <c r="AE210" s="87">
        <v>0</v>
      </c>
      <c r="AF210" s="87">
        <v>0</v>
      </c>
      <c r="AG210" s="87">
        <v>0</v>
      </c>
      <c r="AH210" s="87">
        <v>0</v>
      </c>
      <c r="AI210" s="87">
        <v>0</v>
      </c>
      <c r="AJ210" s="87">
        <v>0</v>
      </c>
      <c r="AK210" s="87">
        <v>0</v>
      </c>
      <c r="AL210" s="87">
        <v>0</v>
      </c>
      <c r="AM210" s="87">
        <v>0</v>
      </c>
      <c r="AN210" s="87">
        <v>0</v>
      </c>
      <c r="AO210" s="585">
        <v>0</v>
      </c>
      <c r="AP210" s="585">
        <v>0</v>
      </c>
      <c r="AQ210" s="585">
        <v>0</v>
      </c>
      <c r="AR210" s="585">
        <v>0</v>
      </c>
    </row>
    <row r="211" spans="1:46">
      <c r="A211" s="799" t="s">
        <v>676</v>
      </c>
      <c r="B211" s="800"/>
      <c r="C211" s="800"/>
      <c r="D211" s="800"/>
      <c r="E211" s="800"/>
      <c r="F211" s="800"/>
      <c r="G211" s="800"/>
      <c r="H211" s="800"/>
      <c r="I211" s="800"/>
      <c r="J211" s="800"/>
      <c r="K211" s="800"/>
      <c r="L211" s="800"/>
      <c r="M211" s="800"/>
      <c r="N211" s="800"/>
      <c r="O211" s="800"/>
      <c r="P211" s="800"/>
      <c r="Q211" s="800"/>
      <c r="R211" s="800"/>
      <c r="S211" s="800"/>
      <c r="T211" s="800"/>
      <c r="U211" s="800"/>
      <c r="V211" s="800"/>
      <c r="W211" s="800"/>
      <c r="X211" s="800"/>
      <c r="Y211" s="801"/>
      <c r="Z211" s="87">
        <v>0</v>
      </c>
      <c r="AA211" s="88">
        <v>6592</v>
      </c>
      <c r="AB211" s="88">
        <v>24428</v>
      </c>
      <c r="AC211" s="88">
        <v>-1292</v>
      </c>
      <c r="AD211" s="87">
        <v>0</v>
      </c>
      <c r="AE211" s="88">
        <v>3597</v>
      </c>
      <c r="AF211" s="88">
        <v>20912</v>
      </c>
      <c r="AG211" s="88">
        <v>127</v>
      </c>
      <c r="AH211" s="87">
        <v>0</v>
      </c>
      <c r="AI211" s="87">
        <v>0</v>
      </c>
      <c r="AJ211" s="88">
        <v>21628</v>
      </c>
      <c r="AK211" s="88">
        <v>1980</v>
      </c>
      <c r="AL211" s="87">
        <v>0</v>
      </c>
      <c r="AM211" s="88">
        <v>32666</v>
      </c>
      <c r="AN211" s="88">
        <v>3336</v>
      </c>
      <c r="AO211" s="88">
        <v>440</v>
      </c>
      <c r="AP211" s="585">
        <v>0</v>
      </c>
      <c r="AQ211" s="585">
        <v>0</v>
      </c>
      <c r="AR211" s="88">
        <v>5626</v>
      </c>
      <c r="AS211" s="186"/>
      <c r="AT211" s="186"/>
    </row>
    <row r="212" spans="1:46">
      <c r="A212" s="799" t="s">
        <v>677</v>
      </c>
      <c r="B212" s="800"/>
      <c r="C212" s="800"/>
      <c r="D212" s="800"/>
      <c r="E212" s="800"/>
      <c r="F212" s="800"/>
      <c r="G212" s="800"/>
      <c r="H212" s="800"/>
      <c r="I212" s="800"/>
      <c r="J212" s="800"/>
      <c r="K212" s="800"/>
      <c r="L212" s="800"/>
      <c r="M212" s="800"/>
      <c r="N212" s="800"/>
      <c r="O212" s="800"/>
      <c r="P212" s="800"/>
      <c r="Q212" s="800"/>
      <c r="R212" s="800"/>
      <c r="S212" s="800"/>
      <c r="T212" s="800"/>
      <c r="U212" s="800"/>
      <c r="V212" s="800"/>
      <c r="W212" s="800"/>
      <c r="X212" s="800"/>
      <c r="Y212" s="801"/>
      <c r="Z212" s="88">
        <v>661</v>
      </c>
      <c r="AA212" s="88">
        <v>10813</v>
      </c>
      <c r="AB212" s="88">
        <v>4614</v>
      </c>
      <c r="AC212" s="88">
        <v>1035</v>
      </c>
      <c r="AD212" s="88">
        <v>1749</v>
      </c>
      <c r="AE212" s="88">
        <v>2327</v>
      </c>
      <c r="AF212" s="88">
        <v>19883</v>
      </c>
      <c r="AG212" s="88">
        <v>2006</v>
      </c>
      <c r="AH212" s="88">
        <v>850</v>
      </c>
      <c r="AI212" s="88">
        <v>1931</v>
      </c>
      <c r="AJ212" s="88">
        <v>78475</v>
      </c>
      <c r="AK212" s="88">
        <v>1150</v>
      </c>
      <c r="AL212" s="88">
        <v>368</v>
      </c>
      <c r="AM212" s="88">
        <v>556</v>
      </c>
      <c r="AN212" s="88">
        <v>1133</v>
      </c>
      <c r="AO212" s="88">
        <v>1358</v>
      </c>
      <c r="AP212" s="88">
        <v>27478</v>
      </c>
      <c r="AQ212" s="88">
        <v>1270</v>
      </c>
      <c r="AR212" s="88">
        <v>290</v>
      </c>
      <c r="AT212" s="186"/>
    </row>
    <row r="213" spans="1:46">
      <c r="A213" s="803" t="s">
        <v>365</v>
      </c>
      <c r="B213" s="804"/>
      <c r="C213" s="804"/>
      <c r="D213" s="804"/>
      <c r="E213" s="804"/>
      <c r="F213" s="804"/>
      <c r="G213" s="804"/>
      <c r="H213" s="804"/>
      <c r="I213" s="804"/>
      <c r="J213" s="804"/>
      <c r="K213" s="804"/>
      <c r="L213" s="804"/>
      <c r="M213" s="804"/>
      <c r="N213" s="804"/>
      <c r="O213" s="804"/>
      <c r="P213" s="804"/>
      <c r="Q213" s="804"/>
      <c r="R213" s="804"/>
      <c r="S213" s="804"/>
      <c r="T213" s="804"/>
      <c r="U213" s="804"/>
      <c r="V213" s="804"/>
      <c r="W213" s="804"/>
      <c r="X213" s="804"/>
      <c r="Y213" s="805"/>
      <c r="Z213" s="102">
        <v>6103</v>
      </c>
      <c r="AA213" s="102">
        <v>27366</v>
      </c>
      <c r="AB213" s="102">
        <v>37475</v>
      </c>
      <c r="AC213" s="102">
        <v>9167</v>
      </c>
      <c r="AD213" s="102">
        <v>11841</v>
      </c>
      <c r="AE213" s="102">
        <v>11543</v>
      </c>
      <c r="AF213" s="102">
        <v>52753</v>
      </c>
      <c r="AG213" s="102">
        <v>11132</v>
      </c>
      <c r="AH213" s="102">
        <v>4434</v>
      </c>
      <c r="AI213" s="102">
        <v>308225</v>
      </c>
      <c r="AJ213" s="102">
        <v>113623</v>
      </c>
      <c r="AK213" s="102">
        <v>9957</v>
      </c>
      <c r="AL213" s="102">
        <v>8101</v>
      </c>
      <c r="AM213" s="102">
        <v>42514</v>
      </c>
      <c r="AN213" s="102">
        <v>10199</v>
      </c>
      <c r="AO213" s="102">
        <v>23339</v>
      </c>
      <c r="AP213" s="102">
        <v>32642</v>
      </c>
      <c r="AQ213" s="102">
        <v>8737</v>
      </c>
      <c r="AR213" s="102">
        <v>18405</v>
      </c>
      <c r="AT213" s="186"/>
    </row>
    <row r="214" spans="1:46" s="591" customFormat="1">
      <c r="A214" s="806" t="s">
        <v>678</v>
      </c>
      <c r="B214" s="807"/>
      <c r="C214" s="807"/>
      <c r="D214" s="807"/>
      <c r="E214" s="807"/>
      <c r="F214" s="807"/>
      <c r="G214" s="807"/>
      <c r="H214" s="807"/>
      <c r="I214" s="807"/>
      <c r="J214" s="807"/>
      <c r="K214" s="807"/>
      <c r="L214" s="807"/>
      <c r="M214" s="807"/>
      <c r="N214" s="807"/>
      <c r="O214" s="807"/>
      <c r="P214" s="807"/>
      <c r="Q214" s="807"/>
      <c r="R214" s="807"/>
      <c r="S214" s="807"/>
      <c r="T214" s="807"/>
      <c r="U214" s="807"/>
      <c r="V214" s="807"/>
      <c r="W214" s="807"/>
      <c r="X214" s="807"/>
      <c r="Y214" s="808"/>
      <c r="Z214" s="143">
        <v>-1126600</v>
      </c>
      <c r="AA214" s="143">
        <v>-777772</v>
      </c>
      <c r="AB214" s="143">
        <v>-826431</v>
      </c>
      <c r="AC214" s="143">
        <v>-896655</v>
      </c>
      <c r="AD214" s="143">
        <v>-1537015</v>
      </c>
      <c r="AE214" s="143">
        <v>-760982</v>
      </c>
      <c r="AF214" s="143">
        <v>-692227</v>
      </c>
      <c r="AG214" s="143">
        <v>-881452</v>
      </c>
      <c r="AH214" s="143">
        <v>-1019953</v>
      </c>
      <c r="AI214" s="143">
        <v>-465630</v>
      </c>
      <c r="AJ214" s="143">
        <v>-837888</v>
      </c>
      <c r="AK214" s="143">
        <v>-1063931</v>
      </c>
      <c r="AL214" s="143">
        <v>-1044823</v>
      </c>
      <c r="AM214" s="143">
        <v>-844939</v>
      </c>
      <c r="AN214" s="143">
        <v>-1676664</v>
      </c>
      <c r="AO214" s="143">
        <v>-968312</v>
      </c>
      <c r="AP214" s="143">
        <v>-1124426</v>
      </c>
      <c r="AQ214" s="143">
        <v>-1034562</v>
      </c>
      <c r="AR214" s="143">
        <v>-929737</v>
      </c>
      <c r="AS214" s="786"/>
      <c r="AT214" s="786"/>
    </row>
    <row r="215" spans="1:46">
      <c r="A215" s="803" t="s">
        <v>367</v>
      </c>
      <c r="B215" s="800"/>
      <c r="C215" s="800"/>
      <c r="D215" s="800"/>
      <c r="E215" s="800"/>
      <c r="F215" s="800"/>
      <c r="G215" s="800"/>
      <c r="H215" s="800"/>
      <c r="I215" s="800"/>
      <c r="J215" s="800"/>
      <c r="K215" s="800"/>
      <c r="L215" s="800"/>
      <c r="M215" s="800"/>
      <c r="N215" s="800"/>
      <c r="O215" s="800"/>
      <c r="P215" s="800"/>
      <c r="Q215" s="800"/>
      <c r="R215" s="800"/>
      <c r="S215" s="800"/>
      <c r="T215" s="800"/>
      <c r="U215" s="800"/>
      <c r="V215" s="800"/>
      <c r="W215" s="800"/>
      <c r="X215" s="800"/>
      <c r="Y215" s="801"/>
      <c r="AD215" s="88"/>
      <c r="AE215" s="88"/>
      <c r="AF215" s="88"/>
      <c r="AI215" s="88"/>
      <c r="AK215" s="88"/>
      <c r="AO215" s="88"/>
      <c r="AP215" s="88"/>
      <c r="AQ215" s="788"/>
    </row>
    <row r="216" spans="1:46">
      <c r="A216" s="799" t="s">
        <v>675</v>
      </c>
      <c r="B216" s="800"/>
      <c r="C216" s="800"/>
      <c r="D216" s="800"/>
      <c r="E216" s="800"/>
      <c r="F216" s="800"/>
      <c r="G216" s="800"/>
      <c r="H216" s="800"/>
      <c r="I216" s="800"/>
      <c r="J216" s="800"/>
      <c r="K216" s="800"/>
      <c r="L216" s="800"/>
      <c r="M216" s="800"/>
      <c r="N216" s="800"/>
      <c r="O216" s="800"/>
      <c r="P216" s="800"/>
      <c r="Q216" s="800"/>
      <c r="R216" s="800"/>
      <c r="S216" s="800"/>
      <c r="T216" s="800"/>
      <c r="U216" s="800"/>
      <c r="V216" s="800"/>
      <c r="W216" s="800"/>
      <c r="X216" s="800"/>
      <c r="Y216" s="801"/>
      <c r="Z216" s="88">
        <v>-2250000</v>
      </c>
      <c r="AA216" s="87">
        <v>0</v>
      </c>
      <c r="AB216" s="88">
        <v>-300000</v>
      </c>
      <c r="AC216" s="88">
        <v>-750000</v>
      </c>
      <c r="AD216" s="87">
        <v>0</v>
      </c>
      <c r="AE216" s="88">
        <v>-300000</v>
      </c>
      <c r="AF216" s="88">
        <v>-400000</v>
      </c>
      <c r="AG216" s="88">
        <v>-950000</v>
      </c>
      <c r="AH216" s="87">
        <v>0</v>
      </c>
      <c r="AI216" s="87">
        <v>0</v>
      </c>
      <c r="AJ216" s="87">
        <v>0</v>
      </c>
      <c r="AK216" s="87">
        <v>0</v>
      </c>
      <c r="AL216" s="88">
        <v>-400000</v>
      </c>
      <c r="AM216" s="88">
        <v>-270000</v>
      </c>
      <c r="AN216" s="87">
        <v>0</v>
      </c>
      <c r="AO216" s="88">
        <v>-1750000</v>
      </c>
      <c r="AP216" s="88">
        <v>-3100</v>
      </c>
      <c r="AQ216" s="585">
        <v>0</v>
      </c>
      <c r="AR216" s="585">
        <v>0</v>
      </c>
      <c r="AS216" s="784"/>
      <c r="AT216" s="785"/>
    </row>
    <row r="217" spans="1:46">
      <c r="A217" s="799" t="s">
        <v>679</v>
      </c>
      <c r="B217" s="800"/>
      <c r="C217" s="800"/>
      <c r="D217" s="800"/>
      <c r="E217" s="800"/>
      <c r="F217" s="800"/>
      <c r="G217" s="800"/>
      <c r="H217" s="800"/>
      <c r="I217" s="800"/>
      <c r="J217" s="800"/>
      <c r="K217" s="800"/>
      <c r="L217" s="800"/>
      <c r="M217" s="800"/>
      <c r="N217" s="800"/>
      <c r="O217" s="800"/>
      <c r="P217" s="800"/>
      <c r="Q217" s="800"/>
      <c r="R217" s="800"/>
      <c r="S217" s="800"/>
      <c r="T217" s="800"/>
      <c r="U217" s="800"/>
      <c r="V217" s="800"/>
      <c r="W217" s="800"/>
      <c r="X217" s="800"/>
      <c r="Y217" s="801"/>
      <c r="Z217" s="88">
        <v>-22323</v>
      </c>
      <c r="AA217" s="88">
        <v>-22401</v>
      </c>
      <c r="AB217" s="88">
        <v>-22235</v>
      </c>
      <c r="AC217" s="88">
        <v>-73372</v>
      </c>
      <c r="AD217" s="88">
        <v>-22462</v>
      </c>
      <c r="AE217" s="88">
        <v>-22442</v>
      </c>
      <c r="AF217" s="88">
        <v>-37055</v>
      </c>
      <c r="AG217" s="88">
        <v>-72959</v>
      </c>
      <c r="AH217" s="88">
        <v>-36251</v>
      </c>
      <c r="AI217" s="88">
        <v>-22288</v>
      </c>
      <c r="AJ217" s="88">
        <v>-37041</v>
      </c>
      <c r="AK217" s="88">
        <v>-73294</v>
      </c>
      <c r="AL217" s="88">
        <v>-37054</v>
      </c>
      <c r="AM217" s="88">
        <v>-21526</v>
      </c>
      <c r="AN217" s="88">
        <v>-36265</v>
      </c>
      <c r="AO217" s="88">
        <v>-772515</v>
      </c>
      <c r="AP217" s="88">
        <v>-1086265</v>
      </c>
      <c r="AQ217" s="88">
        <v>-1960115</v>
      </c>
      <c r="AR217" s="88">
        <v>-387266</v>
      </c>
      <c r="AS217" s="186"/>
      <c r="AT217" s="186"/>
    </row>
    <row r="218" spans="1:46">
      <c r="A218" s="365" t="s">
        <v>680</v>
      </c>
      <c r="B218" s="601"/>
      <c r="C218" s="602"/>
      <c r="D218" s="602"/>
      <c r="E218" s="602"/>
      <c r="F218" s="602"/>
      <c r="G218" s="602"/>
      <c r="H218" s="602"/>
      <c r="I218" s="602"/>
      <c r="J218" s="601"/>
      <c r="K218" s="602"/>
      <c r="L218" s="602"/>
      <c r="M218" s="602"/>
      <c r="N218" s="602"/>
      <c r="O218" s="602"/>
      <c r="P218" s="602"/>
      <c r="Q218" s="602"/>
      <c r="R218" s="601"/>
      <c r="S218" s="602"/>
      <c r="T218" s="602"/>
      <c r="U218" s="602"/>
      <c r="V218" s="602"/>
      <c r="W218" s="602"/>
      <c r="X218" s="602"/>
      <c r="Y218" s="608"/>
      <c r="Z218" s="87">
        <v>0</v>
      </c>
      <c r="AA218" s="87">
        <v>0</v>
      </c>
      <c r="AB218" s="87">
        <v>0</v>
      </c>
      <c r="AC218" s="87">
        <v>0</v>
      </c>
      <c r="AD218" s="87">
        <v>0</v>
      </c>
      <c r="AE218" s="87">
        <v>0</v>
      </c>
      <c r="AF218" s="87">
        <v>0</v>
      </c>
      <c r="AG218" s="87">
        <v>0</v>
      </c>
      <c r="AH218" s="87">
        <v>0</v>
      </c>
      <c r="AI218" s="87">
        <v>0</v>
      </c>
      <c r="AJ218" s="87">
        <v>0</v>
      </c>
      <c r="AK218" s="87">
        <v>0</v>
      </c>
      <c r="AL218" s="87">
        <v>0</v>
      </c>
      <c r="AM218" s="87">
        <v>0</v>
      </c>
      <c r="AN218" s="87">
        <v>0</v>
      </c>
      <c r="AO218" s="585">
        <v>0</v>
      </c>
      <c r="AP218" s="585">
        <v>0</v>
      </c>
      <c r="AQ218" s="585">
        <v>0</v>
      </c>
      <c r="AR218" s="585">
        <v>0</v>
      </c>
    </row>
    <row r="219" spans="1:46">
      <c r="A219" s="799" t="s">
        <v>681</v>
      </c>
      <c r="B219" s="800"/>
      <c r="C219" s="800"/>
      <c r="D219" s="800"/>
      <c r="E219" s="800"/>
      <c r="F219" s="800"/>
      <c r="G219" s="800"/>
      <c r="H219" s="800"/>
      <c r="I219" s="800"/>
      <c r="J219" s="800"/>
      <c r="K219" s="800"/>
      <c r="L219" s="800"/>
      <c r="M219" s="800"/>
      <c r="N219" s="800"/>
      <c r="O219" s="800"/>
      <c r="P219" s="800"/>
      <c r="Q219" s="800"/>
      <c r="R219" s="800"/>
      <c r="S219" s="800"/>
      <c r="T219" s="800"/>
      <c r="U219" s="800"/>
      <c r="V219" s="800"/>
      <c r="W219" s="800"/>
      <c r="X219" s="800"/>
      <c r="Y219" s="801"/>
      <c r="Z219" s="88">
        <v>-25165</v>
      </c>
      <c r="AA219" s="88">
        <v>-92174</v>
      </c>
      <c r="AB219" s="88">
        <v>2920</v>
      </c>
      <c r="AC219" s="88">
        <v>-140697</v>
      </c>
      <c r="AD219" s="88">
        <v>-12677</v>
      </c>
      <c r="AE219" s="88">
        <v>-52583</v>
      </c>
      <c r="AF219" s="88">
        <v>12450</v>
      </c>
      <c r="AG219" s="88">
        <v>-131740</v>
      </c>
      <c r="AH219" s="88">
        <v>-10030</v>
      </c>
      <c r="AI219" s="88">
        <v>-16715</v>
      </c>
      <c r="AJ219" s="88">
        <v>-20067</v>
      </c>
      <c r="AK219" s="88">
        <v>-113358</v>
      </c>
      <c r="AL219" s="88">
        <v>-12732</v>
      </c>
      <c r="AM219" s="88">
        <v>-9055</v>
      </c>
      <c r="AN219" s="88">
        <v>-14233</v>
      </c>
      <c r="AO219" s="88">
        <v>-165043</v>
      </c>
      <c r="AP219" s="88">
        <v>-16551</v>
      </c>
      <c r="AQ219" s="88">
        <v>-30267</v>
      </c>
      <c r="AR219" s="88">
        <v>7892</v>
      </c>
      <c r="AS219" s="186"/>
      <c r="AT219" s="186"/>
    </row>
    <row r="220" spans="1:46">
      <c r="A220" s="799" t="s">
        <v>673</v>
      </c>
      <c r="B220" s="800"/>
      <c r="C220" s="800"/>
      <c r="D220" s="800"/>
      <c r="E220" s="800"/>
      <c r="F220" s="800"/>
      <c r="G220" s="800"/>
      <c r="H220" s="800"/>
      <c r="I220" s="800"/>
      <c r="J220" s="800"/>
      <c r="K220" s="800"/>
      <c r="L220" s="800"/>
      <c r="M220" s="800"/>
      <c r="N220" s="800"/>
      <c r="O220" s="800"/>
      <c r="P220" s="800"/>
      <c r="Q220" s="800"/>
      <c r="R220" s="800"/>
      <c r="S220" s="800"/>
      <c r="T220" s="800"/>
      <c r="U220" s="800"/>
      <c r="V220" s="800"/>
      <c r="W220" s="800"/>
      <c r="X220" s="800"/>
      <c r="Y220" s="801"/>
      <c r="Z220" s="88">
        <v>-10779</v>
      </c>
      <c r="AA220" s="88">
        <v>-6716</v>
      </c>
      <c r="AB220" s="88">
        <v>-6730</v>
      </c>
      <c r="AC220" s="88">
        <v>-5472</v>
      </c>
      <c r="AD220" s="88">
        <v>-12838</v>
      </c>
      <c r="AE220" s="88">
        <v>-3690</v>
      </c>
      <c r="AF220" s="88">
        <v>-9761</v>
      </c>
      <c r="AG220" s="88">
        <v>-5576</v>
      </c>
      <c r="AH220" s="88">
        <v>-6922</v>
      </c>
      <c r="AI220" s="88">
        <v>-23944</v>
      </c>
      <c r="AJ220" s="88">
        <v>-17841</v>
      </c>
      <c r="AK220" s="88">
        <v>-3501</v>
      </c>
      <c r="AL220" s="88">
        <v>-44566</v>
      </c>
      <c r="AM220" s="88">
        <v>-22082</v>
      </c>
      <c r="AN220" s="88">
        <v>-13279</v>
      </c>
      <c r="AO220" s="88">
        <v>-41659</v>
      </c>
      <c r="AP220" s="88">
        <v>-58859</v>
      </c>
      <c r="AQ220" s="88">
        <v>-23943</v>
      </c>
      <c r="AR220" s="88">
        <v>-24868</v>
      </c>
      <c r="AS220" s="186"/>
      <c r="AT220" s="186"/>
    </row>
    <row r="221" spans="1:46">
      <c r="A221" s="803" t="s">
        <v>363</v>
      </c>
      <c r="B221" s="804"/>
      <c r="C221" s="804"/>
      <c r="D221" s="804"/>
      <c r="E221" s="804"/>
      <c r="F221" s="804"/>
      <c r="G221" s="804"/>
      <c r="H221" s="804"/>
      <c r="I221" s="804"/>
      <c r="J221" s="804"/>
      <c r="K221" s="804"/>
      <c r="L221" s="804"/>
      <c r="M221" s="804"/>
      <c r="N221" s="804"/>
      <c r="O221" s="804"/>
      <c r="P221" s="804"/>
      <c r="Q221" s="804"/>
      <c r="R221" s="804"/>
      <c r="S221" s="804"/>
      <c r="T221" s="804"/>
      <c r="U221" s="804"/>
      <c r="V221" s="804"/>
      <c r="W221" s="804"/>
      <c r="X221" s="804"/>
      <c r="Y221" s="805"/>
      <c r="Z221" s="102">
        <v>-2308267</v>
      </c>
      <c r="AA221" s="102">
        <v>-121291</v>
      </c>
      <c r="AB221" s="102">
        <v>-326045</v>
      </c>
      <c r="AC221" s="102">
        <v>-969541</v>
      </c>
      <c r="AD221" s="102">
        <v>-47977</v>
      </c>
      <c r="AE221" s="102">
        <v>-378715</v>
      </c>
      <c r="AF221" s="102">
        <v>-434366</v>
      </c>
      <c r="AG221" s="102">
        <v>-1160275</v>
      </c>
      <c r="AH221" s="102">
        <v>-53203</v>
      </c>
      <c r="AI221" s="102">
        <v>-62947</v>
      </c>
      <c r="AJ221" s="102">
        <v>-74949</v>
      </c>
      <c r="AK221" s="102">
        <v>-190153</v>
      </c>
      <c r="AL221" s="102">
        <v>-494352</v>
      </c>
      <c r="AM221" s="88">
        <v>-322663</v>
      </c>
      <c r="AN221" s="102">
        <v>-63777</v>
      </c>
      <c r="AO221" s="102">
        <v>-2729217</v>
      </c>
      <c r="AP221" s="102">
        <v>-1164775</v>
      </c>
      <c r="AQ221" s="102">
        <v>-2014325</v>
      </c>
      <c r="AR221" s="102">
        <v>-404242</v>
      </c>
      <c r="AS221" s="186"/>
      <c r="AT221" s="186"/>
    </row>
    <row r="222" spans="1:46">
      <c r="A222" s="799" t="s">
        <v>682</v>
      </c>
      <c r="B222" s="800"/>
      <c r="C222" s="800"/>
      <c r="D222" s="800"/>
      <c r="E222" s="800"/>
      <c r="F222" s="800"/>
      <c r="G222" s="800"/>
      <c r="H222" s="800"/>
      <c r="I222" s="800"/>
      <c r="J222" s="800"/>
      <c r="K222" s="800"/>
      <c r="L222" s="800"/>
      <c r="M222" s="800"/>
      <c r="N222" s="800"/>
      <c r="O222" s="800"/>
      <c r="P222" s="800"/>
      <c r="Q222" s="800"/>
      <c r="R222" s="800"/>
      <c r="S222" s="800"/>
      <c r="T222" s="800"/>
      <c r="U222" s="800"/>
      <c r="V222" s="800"/>
      <c r="W222" s="800"/>
      <c r="X222" s="800"/>
      <c r="Y222" s="801"/>
      <c r="Z222" s="88">
        <v>2860000</v>
      </c>
      <c r="AA222" s="87">
        <v>0</v>
      </c>
      <c r="AB222" s="87">
        <v>0</v>
      </c>
      <c r="AC222" s="88">
        <v>1424607</v>
      </c>
      <c r="AD222" s="88">
        <v>500000</v>
      </c>
      <c r="AE222" s="88">
        <v>100000</v>
      </c>
      <c r="AF222" s="88">
        <v>2107462</v>
      </c>
      <c r="AG222" s="87">
        <v>0</v>
      </c>
      <c r="AH222" s="87">
        <v>0</v>
      </c>
      <c r="AI222" s="87">
        <v>0</v>
      </c>
      <c r="AJ222" s="87">
        <v>0</v>
      </c>
      <c r="AK222" s="88">
        <v>1350000</v>
      </c>
      <c r="AL222" s="88">
        <v>500000</v>
      </c>
      <c r="AM222" s="87">
        <v>0</v>
      </c>
      <c r="AN222" s="87">
        <v>0</v>
      </c>
      <c r="AO222" s="585">
        <v>0</v>
      </c>
      <c r="AP222" s="585">
        <v>0</v>
      </c>
      <c r="AQ222" s="585">
        <v>0</v>
      </c>
      <c r="AR222" s="585">
        <v>0</v>
      </c>
      <c r="AT222" s="785"/>
    </row>
    <row r="223" spans="1:46">
      <c r="A223" s="799" t="s">
        <v>683</v>
      </c>
      <c r="B223" s="800"/>
      <c r="C223" s="800"/>
      <c r="D223" s="800"/>
      <c r="E223" s="800"/>
      <c r="F223" s="800"/>
      <c r="G223" s="800"/>
      <c r="H223" s="800"/>
      <c r="I223" s="800"/>
      <c r="J223" s="800"/>
      <c r="K223" s="800"/>
      <c r="L223" s="800"/>
      <c r="M223" s="800"/>
      <c r="N223" s="800"/>
      <c r="O223" s="800"/>
      <c r="P223" s="800"/>
      <c r="Q223" s="800"/>
      <c r="R223" s="800"/>
      <c r="S223" s="800"/>
      <c r="T223" s="800"/>
      <c r="U223" s="800"/>
      <c r="V223" s="800"/>
      <c r="W223" s="800"/>
      <c r="X223" s="800"/>
      <c r="Y223" s="801"/>
      <c r="Z223" s="87">
        <v>0</v>
      </c>
      <c r="AA223" s="88">
        <v>916</v>
      </c>
      <c r="AB223" s="87">
        <v>0</v>
      </c>
      <c r="AC223" s="88">
        <v>-2</v>
      </c>
      <c r="AD223" s="87">
        <v>0</v>
      </c>
      <c r="AE223" s="87">
        <v>0</v>
      </c>
      <c r="AF223" s="87">
        <v>0</v>
      </c>
      <c r="AG223" s="87">
        <v>0</v>
      </c>
      <c r="AH223" s="87">
        <v>0</v>
      </c>
      <c r="AI223" s="87">
        <v>0</v>
      </c>
      <c r="AJ223" s="87">
        <v>0</v>
      </c>
      <c r="AK223" s="88">
        <v>293</v>
      </c>
      <c r="AL223" s="88">
        <v>730000</v>
      </c>
      <c r="AM223" s="88">
        <v>270000</v>
      </c>
      <c r="AN223" s="88">
        <v>450000</v>
      </c>
      <c r="AO223" s="88">
        <v>3700000</v>
      </c>
      <c r="AP223" s="88">
        <v>2000000</v>
      </c>
      <c r="AQ223" s="88">
        <v>200000</v>
      </c>
      <c r="AR223" s="88">
        <v>160346</v>
      </c>
      <c r="AS223" s="186"/>
      <c r="AT223" s="186"/>
    </row>
    <row r="224" spans="1:46">
      <c r="A224" s="799" t="s">
        <v>1009</v>
      </c>
      <c r="B224" s="799"/>
      <c r="C224" s="799"/>
      <c r="D224" s="799"/>
      <c r="E224" s="799"/>
      <c r="F224" s="799"/>
      <c r="G224" s="799"/>
      <c r="H224" s="799"/>
      <c r="I224" s="799"/>
      <c r="J224" s="799"/>
      <c r="K224" s="799"/>
      <c r="L224" s="799"/>
      <c r="M224" s="799"/>
      <c r="N224" s="799"/>
      <c r="O224" s="799"/>
      <c r="P224" s="799"/>
      <c r="Q224" s="799"/>
      <c r="R224" s="799"/>
      <c r="S224" s="799"/>
      <c r="T224" s="799"/>
      <c r="U224" s="799"/>
      <c r="V224" s="799"/>
      <c r="W224" s="799"/>
      <c r="X224" s="799"/>
      <c r="Y224" s="802"/>
      <c r="Z224" s="88">
        <v>4133</v>
      </c>
      <c r="AA224" s="88">
        <v>17968</v>
      </c>
      <c r="AB224" s="88">
        <v>1777</v>
      </c>
      <c r="AC224" s="88">
        <v>6006</v>
      </c>
      <c r="AD224" s="88">
        <v>218</v>
      </c>
      <c r="AE224" s="88">
        <v>340</v>
      </c>
      <c r="AF224" s="88">
        <v>4865</v>
      </c>
      <c r="AG224" s="88">
        <v>68077</v>
      </c>
      <c r="AH224" s="88">
        <v>1257</v>
      </c>
      <c r="AI224" s="88">
        <v>6501</v>
      </c>
      <c r="AJ224" s="88">
        <v>4654</v>
      </c>
      <c r="AK224" s="88">
        <v>89947</v>
      </c>
      <c r="AL224" s="88">
        <v>7666</v>
      </c>
      <c r="AM224" s="88">
        <v>10052</v>
      </c>
      <c r="AN224" s="88">
        <v>30781</v>
      </c>
      <c r="AO224" s="88">
        <v>12170</v>
      </c>
      <c r="AP224" s="88">
        <v>10701</v>
      </c>
      <c r="AQ224" s="88">
        <v>5185</v>
      </c>
      <c r="AR224" s="88">
        <v>23383</v>
      </c>
      <c r="AS224" s="186"/>
      <c r="AT224" s="186"/>
    </row>
    <row r="225" spans="1:46">
      <c r="A225" s="577" t="s">
        <v>891</v>
      </c>
      <c r="B225" s="577"/>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8"/>
      <c r="Z225" s="87">
        <v>0</v>
      </c>
      <c r="AA225" s="87">
        <v>0</v>
      </c>
      <c r="AB225" s="87">
        <v>0</v>
      </c>
      <c r="AC225" s="87">
        <v>0</v>
      </c>
      <c r="AD225" s="87">
        <v>0</v>
      </c>
      <c r="AE225" s="87">
        <v>0</v>
      </c>
      <c r="AF225" s="87">
        <v>0</v>
      </c>
      <c r="AG225" s="87">
        <v>0</v>
      </c>
      <c r="AH225" s="87">
        <v>0</v>
      </c>
      <c r="AI225" s="87">
        <v>0</v>
      </c>
      <c r="AJ225" s="87">
        <v>0</v>
      </c>
      <c r="AK225" s="88">
        <v>100000</v>
      </c>
      <c r="AL225" s="88">
        <v>256925</v>
      </c>
      <c r="AM225" s="87">
        <v>0</v>
      </c>
      <c r="AN225" s="88">
        <v>523075</v>
      </c>
      <c r="AO225" s="585">
        <v>0</v>
      </c>
      <c r="AP225" s="585">
        <v>0</v>
      </c>
      <c r="AQ225" s="585">
        <v>0</v>
      </c>
      <c r="AR225" s="585">
        <v>0</v>
      </c>
      <c r="AT225" s="186"/>
    </row>
    <row r="226" spans="1:46">
      <c r="A226" s="803" t="s">
        <v>365</v>
      </c>
      <c r="B226" s="804"/>
      <c r="C226" s="804"/>
      <c r="D226" s="804"/>
      <c r="E226" s="804"/>
      <c r="F226" s="804"/>
      <c r="G226" s="804"/>
      <c r="H226" s="804"/>
      <c r="I226" s="804"/>
      <c r="J226" s="804"/>
      <c r="K226" s="804"/>
      <c r="L226" s="804"/>
      <c r="M226" s="804"/>
      <c r="N226" s="804"/>
      <c r="O226" s="804"/>
      <c r="P226" s="804"/>
      <c r="Q226" s="804"/>
      <c r="R226" s="804"/>
      <c r="S226" s="804"/>
      <c r="T226" s="804"/>
      <c r="U226" s="804"/>
      <c r="V226" s="804"/>
      <c r="W226" s="804"/>
      <c r="X226" s="804"/>
      <c r="Y226" s="805"/>
      <c r="Z226" s="102">
        <v>2864133</v>
      </c>
      <c r="AA226" s="102">
        <v>18884</v>
      </c>
      <c r="AB226" s="102">
        <v>1777</v>
      </c>
      <c r="AC226" s="102">
        <v>1430611</v>
      </c>
      <c r="AD226" s="102">
        <v>500218</v>
      </c>
      <c r="AE226" s="102">
        <v>100340</v>
      </c>
      <c r="AF226" s="102">
        <v>2112327</v>
      </c>
      <c r="AG226" s="102">
        <v>68077</v>
      </c>
      <c r="AH226" s="102">
        <v>1257</v>
      </c>
      <c r="AI226" s="102">
        <v>6501</v>
      </c>
      <c r="AJ226" s="102">
        <v>4654</v>
      </c>
      <c r="AK226" s="102">
        <v>1540240</v>
      </c>
      <c r="AL226" s="102">
        <v>1494591</v>
      </c>
      <c r="AM226" s="102">
        <v>280052</v>
      </c>
      <c r="AN226" s="102">
        <v>1003856</v>
      </c>
      <c r="AO226" s="102">
        <v>3712170</v>
      </c>
      <c r="AP226" s="102">
        <v>2010701</v>
      </c>
      <c r="AQ226" s="102">
        <v>205185</v>
      </c>
      <c r="AR226" s="102">
        <v>183729</v>
      </c>
      <c r="AS226" s="186"/>
      <c r="AT226" s="186"/>
    </row>
    <row r="227" spans="1:46" s="591" customFormat="1">
      <c r="A227" s="806" t="s">
        <v>641</v>
      </c>
      <c r="B227" s="807"/>
      <c r="C227" s="807"/>
      <c r="D227" s="807"/>
      <c r="E227" s="807"/>
      <c r="F227" s="807"/>
      <c r="G227" s="807"/>
      <c r="H227" s="807"/>
      <c r="I227" s="807"/>
      <c r="J227" s="807"/>
      <c r="K227" s="807"/>
      <c r="L227" s="807"/>
      <c r="M227" s="807"/>
      <c r="N227" s="807"/>
      <c r="O227" s="807"/>
      <c r="P227" s="807"/>
      <c r="Q227" s="807"/>
      <c r="R227" s="807"/>
      <c r="S227" s="807"/>
      <c r="T227" s="807"/>
      <c r="U227" s="807"/>
      <c r="V227" s="807"/>
      <c r="W227" s="807"/>
      <c r="X227" s="807"/>
      <c r="Y227" s="808"/>
      <c r="Z227" s="143">
        <v>555866</v>
      </c>
      <c r="AA227" s="143">
        <v>-102407</v>
      </c>
      <c r="AB227" s="143">
        <v>-324268</v>
      </c>
      <c r="AC227" s="143">
        <v>461070</v>
      </c>
      <c r="AD227" s="143">
        <v>452241</v>
      </c>
      <c r="AE227" s="143">
        <v>-278375</v>
      </c>
      <c r="AF227" s="143">
        <v>1677961</v>
      </c>
      <c r="AG227" s="143">
        <v>-1092198</v>
      </c>
      <c r="AH227" s="143">
        <v>-51946</v>
      </c>
      <c r="AI227" s="143">
        <v>-56446</v>
      </c>
      <c r="AJ227" s="143">
        <v>-70295</v>
      </c>
      <c r="AK227" s="143">
        <v>1350087</v>
      </c>
      <c r="AL227" s="143">
        <v>1000239</v>
      </c>
      <c r="AM227" s="143">
        <v>-42611</v>
      </c>
      <c r="AN227" s="143">
        <v>940079</v>
      </c>
      <c r="AO227" s="143">
        <v>982953</v>
      </c>
      <c r="AP227" s="143">
        <v>845926</v>
      </c>
      <c r="AQ227" s="143">
        <v>-1809140</v>
      </c>
      <c r="AR227" s="143">
        <v>-220513</v>
      </c>
      <c r="AS227" s="786"/>
      <c r="AT227" s="786"/>
    </row>
    <row r="228" spans="1:46" s="591" customFormat="1" ht="25.5">
      <c r="A228" s="360" t="s">
        <v>642</v>
      </c>
      <c r="B228" s="609"/>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1"/>
      <c r="Z228" s="144">
        <v>-105200</v>
      </c>
      <c r="AA228" s="144">
        <v>71458</v>
      </c>
      <c r="AB228" s="144">
        <v>-162516</v>
      </c>
      <c r="AC228" s="144">
        <v>223276</v>
      </c>
      <c r="AD228" s="144">
        <v>-209071</v>
      </c>
      <c r="AE228" s="144">
        <v>-7295</v>
      </c>
      <c r="AF228" s="144">
        <v>1999460</v>
      </c>
      <c r="AG228" s="144">
        <v>-1336474</v>
      </c>
      <c r="AH228" s="144">
        <v>-370856</v>
      </c>
      <c r="AI228" s="144">
        <v>34590</v>
      </c>
      <c r="AJ228" s="144">
        <v>279893</v>
      </c>
      <c r="AK228" s="144">
        <v>62992</v>
      </c>
      <c r="AL228" s="144">
        <v>-192917</v>
      </c>
      <c r="AM228" s="143">
        <v>326481</v>
      </c>
      <c r="AN228" s="144">
        <v>-350001</v>
      </c>
      <c r="AO228" s="144">
        <v>612066</v>
      </c>
      <c r="AP228" s="144">
        <v>461258</v>
      </c>
      <c r="AQ228" s="144">
        <v>-1060180</v>
      </c>
      <c r="AR228" s="144">
        <v>-205102</v>
      </c>
      <c r="AS228" s="786"/>
      <c r="AT228" s="786"/>
    </row>
    <row r="229" spans="1:46">
      <c r="A229" s="799" t="s">
        <v>685</v>
      </c>
      <c r="B229" s="800"/>
      <c r="C229" s="800"/>
      <c r="D229" s="800"/>
      <c r="E229" s="800"/>
      <c r="F229" s="800"/>
      <c r="G229" s="800"/>
      <c r="H229" s="800"/>
      <c r="I229" s="800"/>
      <c r="J229" s="800"/>
      <c r="K229" s="800"/>
      <c r="L229" s="800"/>
      <c r="M229" s="800"/>
      <c r="N229" s="800"/>
      <c r="O229" s="800"/>
      <c r="P229" s="800"/>
      <c r="Q229" s="800"/>
      <c r="R229" s="800"/>
      <c r="S229" s="800"/>
      <c r="T229" s="800"/>
      <c r="U229" s="800"/>
      <c r="V229" s="800"/>
      <c r="W229" s="800"/>
      <c r="X229" s="800"/>
      <c r="Y229" s="801"/>
      <c r="Z229" s="88">
        <v>2680</v>
      </c>
      <c r="AA229" s="88">
        <v>-1801</v>
      </c>
      <c r="AB229" s="88">
        <v>1500</v>
      </c>
      <c r="AC229" s="88">
        <v>-1096</v>
      </c>
      <c r="AD229" s="88">
        <v>-7</v>
      </c>
      <c r="AE229" s="88">
        <v>96</v>
      </c>
      <c r="AF229" s="88">
        <v>1045</v>
      </c>
      <c r="AG229" s="88">
        <v>686</v>
      </c>
      <c r="AH229" s="88">
        <v>3188</v>
      </c>
      <c r="AI229" s="88">
        <v>546</v>
      </c>
      <c r="AJ229" s="88">
        <v>-5368</v>
      </c>
      <c r="AK229" s="88">
        <v>1212</v>
      </c>
      <c r="AL229" s="88">
        <v>-702</v>
      </c>
      <c r="AM229" s="88">
        <v>-362</v>
      </c>
      <c r="AN229" s="88">
        <v>921</v>
      </c>
      <c r="AO229" s="88">
        <v>-113</v>
      </c>
      <c r="AP229" s="88">
        <v>312</v>
      </c>
      <c r="AQ229" s="88">
        <v>-422</v>
      </c>
      <c r="AR229" s="88">
        <v>48</v>
      </c>
      <c r="AS229" s="186"/>
    </row>
    <row r="230" spans="1:46">
      <c r="A230" s="803" t="s">
        <v>375</v>
      </c>
      <c r="B230" s="804"/>
      <c r="C230" s="804"/>
      <c r="D230" s="804"/>
      <c r="E230" s="804"/>
      <c r="F230" s="804"/>
      <c r="G230" s="804"/>
      <c r="H230" s="804"/>
      <c r="I230" s="804"/>
      <c r="J230" s="804"/>
      <c r="K230" s="804"/>
      <c r="L230" s="804"/>
      <c r="M230" s="804"/>
      <c r="N230" s="804"/>
      <c r="O230" s="804"/>
      <c r="P230" s="804"/>
      <c r="Q230" s="804"/>
      <c r="R230" s="804"/>
      <c r="S230" s="804"/>
      <c r="T230" s="804"/>
      <c r="U230" s="804"/>
      <c r="V230" s="804"/>
      <c r="W230" s="804"/>
      <c r="X230" s="804"/>
      <c r="Y230" s="805"/>
      <c r="Z230" s="88">
        <v>327715</v>
      </c>
      <c r="AA230" s="88">
        <v>222515</v>
      </c>
      <c r="AB230" s="88">
        <v>293973</v>
      </c>
      <c r="AC230" s="88">
        <v>131457</v>
      </c>
      <c r="AD230" s="88">
        <v>354733</v>
      </c>
      <c r="AE230" s="88">
        <v>145662</v>
      </c>
      <c r="AF230" s="88">
        <v>138367</v>
      </c>
      <c r="AG230" s="88">
        <v>2137827</v>
      </c>
      <c r="AH230" s="88">
        <v>801353</v>
      </c>
      <c r="AI230" s="88">
        <v>430497</v>
      </c>
      <c r="AJ230" s="88">
        <v>465087</v>
      </c>
      <c r="AK230" s="88">
        <v>744980</v>
      </c>
      <c r="AL230" s="88">
        <v>807972</v>
      </c>
      <c r="AM230" s="88">
        <v>615055</v>
      </c>
      <c r="AN230" s="88">
        <v>941536</v>
      </c>
      <c r="AO230" s="616">
        <v>591535</v>
      </c>
      <c r="AP230" s="616">
        <v>1203601</v>
      </c>
      <c r="AQ230" s="616">
        <v>1664859</v>
      </c>
      <c r="AR230" s="616">
        <v>604679</v>
      </c>
      <c r="AS230" s="186"/>
    </row>
    <row r="231" spans="1:46">
      <c r="A231" s="366" t="s">
        <v>643</v>
      </c>
      <c r="B231" s="612"/>
      <c r="C231" s="612"/>
      <c r="D231" s="613"/>
      <c r="E231" s="612"/>
      <c r="F231" s="612"/>
      <c r="G231" s="612"/>
      <c r="H231" s="612"/>
      <c r="I231" s="612"/>
      <c r="J231" s="612"/>
      <c r="K231" s="612"/>
      <c r="L231" s="612"/>
      <c r="M231" s="612"/>
      <c r="N231" s="612"/>
      <c r="O231" s="612"/>
      <c r="P231" s="612"/>
      <c r="Q231" s="612"/>
      <c r="R231" s="612"/>
      <c r="S231" s="612"/>
      <c r="T231" s="612"/>
      <c r="U231" s="612"/>
      <c r="V231" s="612"/>
      <c r="W231" s="612"/>
      <c r="X231" s="612"/>
      <c r="Y231" s="614"/>
      <c r="Z231" s="88">
        <v>222515</v>
      </c>
      <c r="AA231" s="88">
        <v>293973</v>
      </c>
      <c r="AB231" s="88">
        <v>131457</v>
      </c>
      <c r="AC231" s="88">
        <v>354733</v>
      </c>
      <c r="AD231" s="88">
        <v>145662</v>
      </c>
      <c r="AE231" s="88">
        <v>138367</v>
      </c>
      <c r="AF231" s="88">
        <v>2137827</v>
      </c>
      <c r="AG231" s="88">
        <v>801353</v>
      </c>
      <c r="AH231" s="88">
        <v>430497</v>
      </c>
      <c r="AI231" s="88">
        <v>465087</v>
      </c>
      <c r="AJ231" s="88">
        <v>744980</v>
      </c>
      <c r="AK231" s="88">
        <v>807972</v>
      </c>
      <c r="AL231" s="88">
        <v>615055</v>
      </c>
      <c r="AM231" s="88">
        <v>941536</v>
      </c>
      <c r="AN231" s="88">
        <v>591535</v>
      </c>
      <c r="AO231" s="88">
        <v>1203601</v>
      </c>
      <c r="AP231" s="88">
        <v>1664859</v>
      </c>
      <c r="AQ231" s="88">
        <v>604679</v>
      </c>
      <c r="AR231" s="88">
        <v>399577</v>
      </c>
      <c r="AS231" s="186"/>
    </row>
    <row r="232" spans="1:46" s="593" customFormat="1">
      <c r="A232" s="796" t="s">
        <v>686</v>
      </c>
      <c r="B232" s="797"/>
      <c r="C232" s="797"/>
      <c r="D232" s="797"/>
      <c r="E232" s="797"/>
      <c r="F232" s="797"/>
      <c r="G232" s="797"/>
      <c r="H232" s="797"/>
      <c r="I232" s="797"/>
      <c r="J232" s="797"/>
      <c r="K232" s="797"/>
      <c r="L232" s="797"/>
      <c r="M232" s="797"/>
      <c r="N232" s="797"/>
      <c r="O232" s="797"/>
      <c r="P232" s="797"/>
      <c r="Q232" s="797"/>
      <c r="R232" s="797"/>
      <c r="S232" s="797"/>
      <c r="T232" s="797"/>
      <c r="U232" s="797"/>
      <c r="V232" s="797"/>
      <c r="W232" s="797"/>
      <c r="X232" s="797"/>
      <c r="Y232" s="798"/>
      <c r="Z232" s="124">
        <v>177743</v>
      </c>
      <c r="AA232" s="124">
        <v>179404</v>
      </c>
      <c r="AB232" s="124">
        <v>186188</v>
      </c>
      <c r="AC232" s="124">
        <v>144404</v>
      </c>
      <c r="AD232" s="124">
        <v>141511</v>
      </c>
      <c r="AE232" s="124">
        <v>135136</v>
      </c>
      <c r="AF232" s="124">
        <v>140488</v>
      </c>
      <c r="AG232" s="124">
        <v>68828</v>
      </c>
      <c r="AH232" s="124">
        <v>67674</v>
      </c>
      <c r="AI232" s="124">
        <v>60371</v>
      </c>
      <c r="AJ232" s="124">
        <v>55722</v>
      </c>
      <c r="AK232" s="124">
        <v>231987</v>
      </c>
      <c r="AL232" s="124">
        <v>229418</v>
      </c>
      <c r="AM232" s="124">
        <v>218999</v>
      </c>
      <c r="AN232" s="124">
        <v>572599</v>
      </c>
      <c r="AO232" s="124">
        <v>729450</v>
      </c>
      <c r="AP232" s="124">
        <v>1066586</v>
      </c>
      <c r="AQ232" s="124">
        <v>269321</v>
      </c>
      <c r="AR232" s="124">
        <v>245097</v>
      </c>
      <c r="AS232" s="124"/>
    </row>
    <row r="233" spans="1:46">
      <c r="AQ233" s="787"/>
      <c r="AR233" s="787"/>
    </row>
    <row r="234" spans="1:46">
      <c r="AA234" s="88"/>
      <c r="AB234" s="88"/>
      <c r="AC234" s="88"/>
      <c r="AE234" s="88"/>
      <c r="AF234" s="88"/>
      <c r="AM234" s="88"/>
      <c r="AQ234" s="787"/>
      <c r="AR234" s="787"/>
    </row>
    <row r="235" spans="1:46">
      <c r="Z235" s="88"/>
      <c r="AA235" s="88"/>
      <c r="AB235" s="88"/>
      <c r="AC235" s="88"/>
      <c r="AD235" s="88"/>
      <c r="AE235" s="88"/>
      <c r="AF235" s="88"/>
      <c r="AG235" s="88"/>
      <c r="AH235" s="88"/>
      <c r="AI235" s="88"/>
      <c r="AJ235" s="88"/>
      <c r="AK235" s="88"/>
      <c r="AL235" s="88"/>
      <c r="AM235" s="88"/>
      <c r="AN235" s="88"/>
      <c r="AQ235" s="789"/>
      <c r="AR235" s="787"/>
    </row>
    <row r="236" spans="1:46">
      <c r="AH236" s="88"/>
      <c r="AI236" s="88"/>
      <c r="AJ236" s="88"/>
      <c r="AK236" s="88"/>
      <c r="AL236" s="88"/>
      <c r="AM236" s="88"/>
      <c r="AN236" s="88"/>
      <c r="AQ236" s="787"/>
      <c r="AR236" s="787"/>
    </row>
    <row r="237" spans="1:46">
      <c r="AG237" s="88"/>
      <c r="AQ237" s="787"/>
      <c r="AR237" s="787"/>
    </row>
    <row r="238" spans="1:46">
      <c r="AQ238" s="787"/>
      <c r="AR238" s="787"/>
    </row>
    <row r="239" spans="1:46">
      <c r="AQ239" s="787"/>
      <c r="AR239" s="787"/>
    </row>
    <row r="240" spans="1:46">
      <c r="AQ240" s="787"/>
      <c r="AR240" s="787"/>
    </row>
    <row r="241" spans="43:44">
      <c r="AQ241" s="787"/>
      <c r="AR241" s="787"/>
    </row>
    <row r="242" spans="43:44">
      <c r="AQ242" s="787"/>
      <c r="AR242" s="787"/>
    </row>
    <row r="243" spans="43:44">
      <c r="AQ243" s="787"/>
      <c r="AR243" s="787"/>
    </row>
    <row r="244" spans="43:44">
      <c r="AQ244" s="787"/>
      <c r="AR244" s="787"/>
    </row>
    <row r="245" spans="43:44">
      <c r="AQ245" s="787"/>
      <c r="AR245" s="787"/>
    </row>
    <row r="246" spans="43:44">
      <c r="AQ246" s="787"/>
      <c r="AR246" s="787"/>
    </row>
    <row r="247" spans="43:44">
      <c r="AQ247" s="787"/>
      <c r="AR247" s="787"/>
    </row>
    <row r="248" spans="43:44">
      <c r="AQ248" s="787"/>
      <c r="AR248" s="787"/>
    </row>
    <row r="249" spans="43:44">
      <c r="AQ249" s="787"/>
      <c r="AR249" s="787"/>
    </row>
    <row r="250" spans="43:44">
      <c r="AQ250" s="787"/>
      <c r="AR250" s="787"/>
    </row>
    <row r="251" spans="43:44">
      <c r="AQ251" s="787"/>
      <c r="AR251" s="787"/>
    </row>
  </sheetData>
  <mergeCells count="144">
    <mergeCell ref="B18:Y19"/>
    <mergeCell ref="W57:W58"/>
    <mergeCell ref="Y57:Y58"/>
    <mergeCell ref="AK94:AK95"/>
    <mergeCell ref="AK69:AR69"/>
    <mergeCell ref="AR94:AR95"/>
    <mergeCell ref="AR105:AR106"/>
    <mergeCell ref="Z110:AR110"/>
    <mergeCell ref="Z9:AR9"/>
    <mergeCell ref="Z12:AR12"/>
    <mergeCell ref="Z16:AR17"/>
    <mergeCell ref="AH20:AR20"/>
    <mergeCell ref="B13:Y13"/>
    <mergeCell ref="Q57:Q58"/>
    <mergeCell ref="R57:R58"/>
    <mergeCell ref="S57:S58"/>
    <mergeCell ref="T57:T58"/>
    <mergeCell ref="U57:U58"/>
    <mergeCell ref="J56:J58"/>
    <mergeCell ref="K56:K58"/>
    <mergeCell ref="V57:V58"/>
    <mergeCell ref="L56:L58"/>
    <mergeCell ref="N56:N58"/>
    <mergeCell ref="O56:O58"/>
    <mergeCell ref="AD20:AG20"/>
    <mergeCell ref="B14:AC14"/>
    <mergeCell ref="B56:B58"/>
    <mergeCell ref="C56:C58"/>
    <mergeCell ref="G56:G58"/>
    <mergeCell ref="H56:H58"/>
    <mergeCell ref="AF105:AF106"/>
    <mergeCell ref="AG105:AG106"/>
    <mergeCell ref="AH105:AH106"/>
    <mergeCell ref="AF94:AF95"/>
    <mergeCell ref="AG94:AG95"/>
    <mergeCell ref="AH94:AH95"/>
    <mergeCell ref="AB94:AB95"/>
    <mergeCell ref="AC94:AC95"/>
    <mergeCell ref="AD94:AD95"/>
    <mergeCell ref="AE94:AE95"/>
    <mergeCell ref="AD105:AD106"/>
    <mergeCell ref="P56:P58"/>
    <mergeCell ref="I57:I58"/>
    <mergeCell ref="X57:X58"/>
    <mergeCell ref="M57:M58"/>
    <mergeCell ref="D56:D58"/>
    <mergeCell ref="E56:E58"/>
    <mergeCell ref="Z68:AJ69"/>
    <mergeCell ref="B67:Y67"/>
    <mergeCell ref="B70:Y70"/>
    <mergeCell ref="B116:Y116"/>
    <mergeCell ref="AJ94:AJ95"/>
    <mergeCell ref="AO94:AO95"/>
    <mergeCell ref="AO105:AO106"/>
    <mergeCell ref="Z115:AJ115"/>
    <mergeCell ref="AI94:AI95"/>
    <mergeCell ref="AI105:AI106"/>
    <mergeCell ref="AE105:AE106"/>
    <mergeCell ref="B107:Y109"/>
    <mergeCell ref="B98:B99"/>
    <mergeCell ref="C98:C99"/>
    <mergeCell ref="D98:D99"/>
    <mergeCell ref="F98:F99"/>
    <mergeCell ref="G98:G99"/>
    <mergeCell ref="H98:H99"/>
    <mergeCell ref="Z105:Z106"/>
    <mergeCell ref="AJ105:AJ106"/>
    <mergeCell ref="J112:J113"/>
    <mergeCell ref="L112:L113"/>
    <mergeCell ref="AK105:AK106"/>
    <mergeCell ref="L98:L99"/>
    <mergeCell ref="AP94:AP95"/>
    <mergeCell ref="AP105:AP106"/>
    <mergeCell ref="AN105:AN106"/>
    <mergeCell ref="AM94:AM95"/>
    <mergeCell ref="AM105:AM106"/>
    <mergeCell ref="AL94:AL95"/>
    <mergeCell ref="AL105:AL106"/>
    <mergeCell ref="AN94:AN95"/>
    <mergeCell ref="Z94:Z95"/>
    <mergeCell ref="AA94:AA95"/>
    <mergeCell ref="AA105:AA106"/>
    <mergeCell ref="AB105:AB106"/>
    <mergeCell ref="AC105:AC106"/>
    <mergeCell ref="A207:Y207"/>
    <mergeCell ref="A196:Y196"/>
    <mergeCell ref="A197:Y197"/>
    <mergeCell ref="A198:Y198"/>
    <mergeCell ref="B184:K184"/>
    <mergeCell ref="B185:K185"/>
    <mergeCell ref="B182:K182"/>
    <mergeCell ref="F56:F58"/>
    <mergeCell ref="A191:Y191"/>
    <mergeCell ref="A192:Y192"/>
    <mergeCell ref="A195:Y195"/>
    <mergeCell ref="B179:K179"/>
    <mergeCell ref="L179:Q179"/>
    <mergeCell ref="B180:K180"/>
    <mergeCell ref="L180:Q180"/>
    <mergeCell ref="B181:K181"/>
    <mergeCell ref="B112:B113"/>
    <mergeCell ref="C112:C113"/>
    <mergeCell ref="D112:D113"/>
    <mergeCell ref="F112:F113"/>
    <mergeCell ref="J98:J99"/>
    <mergeCell ref="K98:K99"/>
    <mergeCell ref="G112:G113"/>
    <mergeCell ref="H112:H113"/>
    <mergeCell ref="B178:K178"/>
    <mergeCell ref="L178:Q178"/>
    <mergeCell ref="A199:Y199"/>
    <mergeCell ref="A203:Y203"/>
    <mergeCell ref="A204:Y204"/>
    <mergeCell ref="A205:Y205"/>
    <mergeCell ref="A206:Y206"/>
    <mergeCell ref="B183:I183"/>
    <mergeCell ref="A187:Y187"/>
    <mergeCell ref="A188:Y188"/>
    <mergeCell ref="A189:Y189"/>
    <mergeCell ref="A190:Y190"/>
    <mergeCell ref="AQ94:AQ95"/>
    <mergeCell ref="AQ105:AQ106"/>
    <mergeCell ref="A232:Y232"/>
    <mergeCell ref="A222:Y222"/>
    <mergeCell ref="A223:Y223"/>
    <mergeCell ref="A224:Y224"/>
    <mergeCell ref="A226:Y226"/>
    <mergeCell ref="A227:Y227"/>
    <mergeCell ref="A229:Y229"/>
    <mergeCell ref="A215:Y215"/>
    <mergeCell ref="A216:Y216"/>
    <mergeCell ref="A217:Y217"/>
    <mergeCell ref="A219:Y219"/>
    <mergeCell ref="A220:Y220"/>
    <mergeCell ref="A221:Y221"/>
    <mergeCell ref="A230:Y230"/>
    <mergeCell ref="A209:Y209"/>
    <mergeCell ref="A210:Y210"/>
    <mergeCell ref="A211:Y211"/>
    <mergeCell ref="A212:Y212"/>
    <mergeCell ref="A213:Y213"/>
    <mergeCell ref="A214:Y214"/>
    <mergeCell ref="B177:K177"/>
    <mergeCell ref="L177:Q177"/>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35"/>
  <sheetViews>
    <sheetView zoomScale="90" zoomScaleNormal="90" workbookViewId="0">
      <pane xSplit="1" ySplit="4" topLeftCell="R5" activePane="bottomRight" state="frozen"/>
      <selection activeCell="C154" sqref="C154"/>
      <selection pane="topRight" activeCell="C154" sqref="C154"/>
      <selection pane="bottomLeft" activeCell="C154" sqref="C154"/>
      <selection pane="bottomRight" activeCell="T195" sqref="T195"/>
    </sheetView>
  </sheetViews>
  <sheetFormatPr defaultColWidth="12.42578125" defaultRowHeight="15"/>
  <cols>
    <col min="1" max="1" width="93.7109375" style="84" customWidth="1"/>
    <col min="2" max="2" width="21.7109375" style="84" customWidth="1"/>
    <col min="3" max="8" width="21.5703125" style="84" customWidth="1"/>
    <col min="9" max="9" width="25.28515625" style="84" customWidth="1"/>
    <col min="10" max="10" width="16" style="84" customWidth="1"/>
    <col min="11" max="11" width="18" style="84" customWidth="1"/>
    <col min="12" max="14" width="16.7109375" style="84" customWidth="1"/>
    <col min="15" max="15" width="16.5703125" style="84" customWidth="1"/>
    <col min="16" max="16" width="17.7109375" style="84" customWidth="1"/>
    <col min="17" max="17" width="17.5703125" style="84" customWidth="1"/>
    <col min="18" max="18" width="16.7109375" style="84" customWidth="1"/>
    <col min="19" max="19" width="16.42578125" style="84" customWidth="1"/>
    <col min="20" max="20" width="13.28515625" style="84" customWidth="1"/>
    <col min="21" max="21" width="14.7109375" style="84" customWidth="1"/>
    <col min="22" max="22" width="15.28515625" style="84" customWidth="1"/>
    <col min="23" max="16384" width="12.42578125" style="84"/>
  </cols>
  <sheetData>
    <row r="1" spans="1:24" ht="28.15" customHeight="1">
      <c r="A1" s="82" t="s">
        <v>687</v>
      </c>
      <c r="B1" s="155"/>
      <c r="C1" s="83"/>
    </row>
    <row r="2" spans="1:24" ht="15.75">
      <c r="A2" s="108" t="s">
        <v>476</v>
      </c>
      <c r="B2" s="109"/>
      <c r="C2" s="109"/>
      <c r="D2" s="109"/>
      <c r="E2" s="109"/>
      <c r="F2" s="110"/>
      <c r="G2" s="110"/>
      <c r="H2" s="110"/>
      <c r="I2" s="110"/>
      <c r="J2" s="110"/>
      <c r="K2" s="110"/>
      <c r="L2" s="110"/>
      <c r="M2" s="110"/>
      <c r="N2" s="110"/>
      <c r="O2" s="110"/>
      <c r="P2" s="110"/>
      <c r="Q2" s="110"/>
      <c r="R2" s="110"/>
      <c r="S2" s="110"/>
      <c r="T2" s="110"/>
      <c r="U2" s="110"/>
      <c r="V2" s="110"/>
    </row>
    <row r="3" spans="1:24" ht="89.25">
      <c r="A3" s="111" t="s">
        <v>477</v>
      </c>
      <c r="B3" s="85" t="s">
        <v>688</v>
      </c>
      <c r="C3" s="85" t="s">
        <v>689</v>
      </c>
      <c r="D3" s="85" t="s">
        <v>690</v>
      </c>
      <c r="E3" s="85" t="s">
        <v>691</v>
      </c>
      <c r="F3" s="85" t="s">
        <v>692</v>
      </c>
      <c r="G3" s="112" t="s">
        <v>693</v>
      </c>
      <c r="H3" s="85" t="s">
        <v>694</v>
      </c>
      <c r="I3" s="112" t="s">
        <v>695</v>
      </c>
      <c r="J3" s="85" t="s">
        <v>696</v>
      </c>
      <c r="K3" s="85" t="s">
        <v>697</v>
      </c>
      <c r="L3" s="85" t="s">
        <v>698</v>
      </c>
      <c r="M3" s="85" t="s">
        <v>699</v>
      </c>
      <c r="N3" s="85" t="s">
        <v>700</v>
      </c>
      <c r="O3" s="85" t="s">
        <v>701</v>
      </c>
      <c r="P3" s="85" t="s">
        <v>802</v>
      </c>
      <c r="Q3" s="85" t="s">
        <v>702</v>
      </c>
      <c r="R3" s="112" t="s">
        <v>975</v>
      </c>
      <c r="S3" s="85" t="s">
        <v>974</v>
      </c>
      <c r="T3" s="112" t="s">
        <v>1039</v>
      </c>
      <c r="U3" s="85" t="s">
        <v>972</v>
      </c>
      <c r="V3" s="85" t="s">
        <v>1030</v>
      </c>
    </row>
    <row r="4" spans="1:24">
      <c r="A4" s="94"/>
      <c r="B4" s="156"/>
      <c r="C4" s="156"/>
      <c r="D4" s="156"/>
      <c r="E4" s="156"/>
      <c r="F4" s="157"/>
      <c r="G4" s="157"/>
      <c r="H4" s="158"/>
    </row>
    <row r="5" spans="1:24">
      <c r="A5" s="105" t="s">
        <v>134</v>
      </c>
      <c r="B5" s="383">
        <v>7260289</v>
      </c>
      <c r="C5" s="383">
        <v>8168590</v>
      </c>
      <c r="D5" s="383">
        <v>10331144</v>
      </c>
      <c r="E5" s="383">
        <v>10424078</v>
      </c>
      <c r="F5" s="383">
        <v>12313986</v>
      </c>
      <c r="G5" s="383">
        <v>12438999</v>
      </c>
      <c r="H5" s="383">
        <v>9673602</v>
      </c>
      <c r="I5" s="383">
        <v>9426214</v>
      </c>
      <c r="J5" s="383">
        <v>9305450</v>
      </c>
      <c r="K5" s="159">
        <v>9214448</v>
      </c>
      <c r="L5" s="159">
        <v>9256614</v>
      </c>
      <c r="M5" s="159">
        <v>9118610</v>
      </c>
      <c r="N5" s="159">
        <v>8841026</v>
      </c>
      <c r="O5" s="159">
        <v>8805463</v>
      </c>
      <c r="P5" s="159">
        <v>8758024</v>
      </c>
      <c r="Q5" s="159">
        <v>8666527</v>
      </c>
      <c r="R5" s="159">
        <v>8825534</v>
      </c>
      <c r="S5" s="159">
        <v>9296214</v>
      </c>
      <c r="T5" s="159">
        <v>9325844</v>
      </c>
      <c r="U5" s="159">
        <v>9881940</v>
      </c>
      <c r="V5" s="159">
        <v>9888017</v>
      </c>
      <c r="W5" s="159"/>
    </row>
    <row r="6" spans="1:24">
      <c r="A6" s="364" t="s">
        <v>973</v>
      </c>
      <c r="B6" s="583"/>
      <c r="C6" s="583"/>
      <c r="D6" s="583"/>
      <c r="E6" s="583"/>
      <c r="F6" s="583"/>
      <c r="G6" s="583"/>
      <c r="H6" s="583"/>
      <c r="I6" s="583"/>
      <c r="J6" s="583"/>
      <c r="K6" s="159"/>
      <c r="L6" s="159"/>
      <c r="M6" s="159"/>
      <c r="N6" s="159"/>
      <c r="O6" s="159"/>
      <c r="P6" s="159"/>
      <c r="Q6" s="159"/>
      <c r="R6" s="159">
        <v>0</v>
      </c>
      <c r="S6" s="159">
        <v>0</v>
      </c>
      <c r="T6" s="159">
        <v>721502</v>
      </c>
      <c r="U6" s="159">
        <v>231148</v>
      </c>
      <c r="V6" s="159">
        <v>0</v>
      </c>
      <c r="W6" s="159"/>
    </row>
    <row r="7" spans="1:24" ht="26.25">
      <c r="A7" s="152" t="s">
        <v>508</v>
      </c>
      <c r="B7" s="383">
        <v>-5996628</v>
      </c>
      <c r="C7" s="383">
        <v>-7092500</v>
      </c>
      <c r="D7" s="383">
        <v>-8929150</v>
      </c>
      <c r="E7" s="383">
        <v>-9245204</v>
      </c>
      <c r="F7" s="383">
        <v>-10493905</v>
      </c>
      <c r="G7" s="383">
        <v>-10788149</v>
      </c>
      <c r="H7" s="383">
        <v>-7895125</v>
      </c>
      <c r="I7" s="383">
        <v>-8062414</v>
      </c>
      <c r="J7" s="383">
        <v>-7644323</v>
      </c>
      <c r="K7" s="159">
        <v>-7946875</v>
      </c>
      <c r="L7" s="159">
        <v>-7612275</v>
      </c>
      <c r="M7" s="159">
        <v>-11528500</v>
      </c>
      <c r="N7" s="159">
        <v>-8177337</v>
      </c>
      <c r="O7" s="159">
        <v>-7540125</v>
      </c>
      <c r="P7" s="159">
        <v>-7016774</v>
      </c>
      <c r="Q7" s="159">
        <v>-7495433</v>
      </c>
      <c r="R7" s="159">
        <v>-7549949</v>
      </c>
      <c r="S7" s="159">
        <v>-8887198</v>
      </c>
      <c r="T7" s="159">
        <v>-8667974</v>
      </c>
      <c r="U7" s="159">
        <v>-10314512</v>
      </c>
      <c r="V7" s="159">
        <v>-8581846</v>
      </c>
      <c r="W7" s="159"/>
    </row>
    <row r="8" spans="1:24">
      <c r="A8" s="94" t="s">
        <v>509</v>
      </c>
      <c r="B8" s="383">
        <v>1263661</v>
      </c>
      <c r="C8" s="383">
        <v>1076090</v>
      </c>
      <c r="D8" s="383">
        <v>1401994</v>
      </c>
      <c r="E8" s="383">
        <v>1178874</v>
      </c>
      <c r="F8" s="383">
        <v>1820081</v>
      </c>
      <c r="G8" s="383">
        <v>1650850</v>
      </c>
      <c r="H8" s="383">
        <v>1778477</v>
      </c>
      <c r="I8" s="383">
        <v>1363800</v>
      </c>
      <c r="J8" s="383">
        <v>1661127</v>
      </c>
      <c r="K8" s="159">
        <v>1267573</v>
      </c>
      <c r="L8" s="159">
        <v>1644339</v>
      </c>
      <c r="M8" s="159">
        <v>-2409890</v>
      </c>
      <c r="N8" s="159">
        <v>663689</v>
      </c>
      <c r="O8" s="159">
        <v>1265338</v>
      </c>
      <c r="P8" s="159">
        <v>1741250</v>
      </c>
      <c r="Q8" s="159">
        <v>1171094</v>
      </c>
      <c r="R8" s="159">
        <v>1275585</v>
      </c>
      <c r="S8" s="159">
        <v>409016</v>
      </c>
      <c r="T8" s="159">
        <v>1379372</v>
      </c>
      <c r="U8" s="159">
        <v>-201424</v>
      </c>
      <c r="V8" s="159">
        <v>1306171</v>
      </c>
      <c r="W8" s="159"/>
      <c r="X8" s="159"/>
    </row>
    <row r="9" spans="1:24">
      <c r="A9" s="105" t="s">
        <v>510</v>
      </c>
      <c r="B9" s="383">
        <v>52643</v>
      </c>
      <c r="C9" s="383">
        <v>52543</v>
      </c>
      <c r="D9" s="383">
        <v>44458</v>
      </c>
      <c r="E9" s="383">
        <v>54988</v>
      </c>
      <c r="F9" s="383">
        <v>48800</v>
      </c>
      <c r="G9" s="383">
        <v>70101</v>
      </c>
      <c r="H9" s="383">
        <v>63082</v>
      </c>
      <c r="I9" s="383">
        <v>64354</v>
      </c>
      <c r="J9" s="383">
        <v>79801</v>
      </c>
      <c r="K9" s="159">
        <v>153505</v>
      </c>
      <c r="L9" s="159">
        <v>73322</v>
      </c>
      <c r="M9" s="159">
        <v>98033</v>
      </c>
      <c r="N9" s="878" t="s">
        <v>588</v>
      </c>
      <c r="O9" s="842"/>
      <c r="P9" s="842"/>
      <c r="Q9" s="842"/>
      <c r="R9" s="842"/>
      <c r="S9" s="836"/>
      <c r="T9" s="831"/>
      <c r="U9" s="831"/>
      <c r="V9" s="831"/>
      <c r="W9" s="159"/>
    </row>
    <row r="10" spans="1:24">
      <c r="A10" s="105" t="s">
        <v>511</v>
      </c>
      <c r="B10" s="383">
        <v>-109214</v>
      </c>
      <c r="C10" s="383">
        <v>-122038</v>
      </c>
      <c r="D10" s="383">
        <v>-150790</v>
      </c>
      <c r="E10" s="383">
        <v>-132592</v>
      </c>
      <c r="F10" s="383">
        <v>-230974</v>
      </c>
      <c r="G10" s="383">
        <v>-321317</v>
      </c>
      <c r="H10" s="383">
        <v>-270173</v>
      </c>
      <c r="I10" s="383">
        <v>-283329</v>
      </c>
      <c r="J10" s="383">
        <v>-257189</v>
      </c>
      <c r="K10" s="159">
        <v>-291975</v>
      </c>
      <c r="L10" s="159">
        <v>-237832</v>
      </c>
      <c r="M10" s="159">
        <v>-251027</v>
      </c>
      <c r="N10" s="159">
        <v>-217589</v>
      </c>
      <c r="O10" s="159">
        <v>-241602</v>
      </c>
      <c r="P10" s="159">
        <v>-225527</v>
      </c>
      <c r="Q10" s="159">
        <v>-266102</v>
      </c>
      <c r="R10" s="159">
        <v>-228322</v>
      </c>
      <c r="S10" s="159">
        <v>-249472</v>
      </c>
      <c r="T10" s="159">
        <v>-229249</v>
      </c>
      <c r="U10" s="159">
        <v>-267370</v>
      </c>
      <c r="V10" s="159">
        <v>-208577</v>
      </c>
      <c r="W10" s="159"/>
    </row>
    <row r="11" spans="1:24">
      <c r="A11" s="105" t="s">
        <v>294</v>
      </c>
      <c r="B11" s="383">
        <v>-340620</v>
      </c>
      <c r="C11" s="383">
        <v>-329688</v>
      </c>
      <c r="D11" s="383">
        <v>-308572</v>
      </c>
      <c r="E11" s="383">
        <v>-355398</v>
      </c>
      <c r="F11" s="383">
        <v>-339879</v>
      </c>
      <c r="G11" s="383">
        <v>-394875</v>
      </c>
      <c r="H11" s="383">
        <v>-342054</v>
      </c>
      <c r="I11" s="383">
        <v>-303352</v>
      </c>
      <c r="J11" s="383">
        <v>-332199</v>
      </c>
      <c r="K11" s="159">
        <v>-331988</v>
      </c>
      <c r="L11" s="159">
        <v>-312824</v>
      </c>
      <c r="M11" s="159">
        <v>-306145</v>
      </c>
      <c r="N11" s="159">
        <v>-317979</v>
      </c>
      <c r="O11" s="159">
        <v>-334848</v>
      </c>
      <c r="P11" s="159">
        <v>-304563</v>
      </c>
      <c r="Q11" s="159">
        <v>-305802</v>
      </c>
      <c r="R11" s="159">
        <v>-283605</v>
      </c>
      <c r="S11" s="159">
        <v>-347882</v>
      </c>
      <c r="T11" s="159">
        <v>-286968</v>
      </c>
      <c r="U11" s="159">
        <v>-359561</v>
      </c>
      <c r="V11" s="159">
        <v>-280906</v>
      </c>
      <c r="W11" s="159"/>
    </row>
    <row r="12" spans="1:24">
      <c r="A12" s="105" t="s">
        <v>512</v>
      </c>
      <c r="B12" s="383">
        <v>-83719</v>
      </c>
      <c r="C12" s="383">
        <v>-60399</v>
      </c>
      <c r="D12" s="383">
        <v>-49012</v>
      </c>
      <c r="E12" s="383">
        <v>-38446</v>
      </c>
      <c r="F12" s="383">
        <v>-44623</v>
      </c>
      <c r="G12" s="383">
        <v>-93035</v>
      </c>
      <c r="H12" s="383">
        <v>-39558</v>
      </c>
      <c r="I12" s="383">
        <v>-95565</v>
      </c>
      <c r="J12" s="383">
        <v>-69086</v>
      </c>
      <c r="K12" s="159">
        <v>-49456</v>
      </c>
      <c r="L12" s="159">
        <v>-122703</v>
      </c>
      <c r="M12" s="159">
        <v>-76414</v>
      </c>
      <c r="N12" s="878" t="s">
        <v>588</v>
      </c>
      <c r="O12" s="842"/>
      <c r="P12" s="842"/>
      <c r="Q12" s="842"/>
      <c r="R12" s="842"/>
      <c r="S12" s="836"/>
      <c r="T12" s="831"/>
      <c r="U12" s="831"/>
      <c r="V12" s="831"/>
      <c r="W12" s="159"/>
    </row>
    <row r="13" spans="1:24">
      <c r="A13" s="105" t="s">
        <v>295</v>
      </c>
      <c r="B13" s="841" t="s">
        <v>588</v>
      </c>
      <c r="C13" s="842"/>
      <c r="D13" s="842"/>
      <c r="E13" s="842"/>
      <c r="F13" s="842"/>
      <c r="G13" s="842"/>
      <c r="H13" s="842"/>
      <c r="I13" s="842"/>
      <c r="J13" s="842"/>
      <c r="K13" s="842"/>
      <c r="L13" s="842"/>
      <c r="M13" s="842"/>
      <c r="N13" s="159">
        <v>15293</v>
      </c>
      <c r="O13" s="159">
        <v>-30780</v>
      </c>
      <c r="P13" s="159">
        <v>26034</v>
      </c>
      <c r="Q13" s="159">
        <v>-30113</v>
      </c>
      <c r="R13" s="159">
        <v>145784</v>
      </c>
      <c r="S13" s="159">
        <v>14735</v>
      </c>
      <c r="T13" s="159">
        <v>11478</v>
      </c>
      <c r="U13" s="159">
        <v>137264</v>
      </c>
      <c r="V13" s="159">
        <v>281900</v>
      </c>
      <c r="W13" s="159"/>
    </row>
    <row r="14" spans="1:24">
      <c r="A14" s="364" t="s">
        <v>513</v>
      </c>
      <c r="B14" s="843" t="s">
        <v>514</v>
      </c>
      <c r="C14" s="844"/>
      <c r="D14" s="844"/>
      <c r="E14" s="844"/>
      <c r="F14" s="844"/>
      <c r="G14" s="844"/>
      <c r="H14" s="844"/>
      <c r="I14" s="844"/>
      <c r="J14" s="844"/>
      <c r="K14" s="844"/>
      <c r="L14" s="844"/>
      <c r="M14" s="844"/>
      <c r="N14" s="844"/>
      <c r="O14" s="844"/>
      <c r="P14" s="159">
        <v>58330</v>
      </c>
      <c r="Q14" s="159">
        <v>14720</v>
      </c>
      <c r="R14" s="159">
        <v>45442</v>
      </c>
      <c r="S14" s="159">
        <v>9448</v>
      </c>
      <c r="T14" s="159">
        <v>50025</v>
      </c>
      <c r="U14" s="159">
        <v>-2078</v>
      </c>
      <c r="V14" s="159">
        <v>40914</v>
      </c>
      <c r="W14" s="159"/>
    </row>
    <row r="15" spans="1:24">
      <c r="A15" s="94" t="s">
        <v>515</v>
      </c>
      <c r="B15" s="383">
        <v>782751</v>
      </c>
      <c r="C15" s="383">
        <v>616508</v>
      </c>
      <c r="D15" s="383">
        <v>938078</v>
      </c>
      <c r="E15" s="383">
        <v>707426</v>
      </c>
      <c r="F15" s="383">
        <v>1253405</v>
      </c>
      <c r="G15" s="383">
        <v>911724</v>
      </c>
      <c r="H15" s="383">
        <v>1189774</v>
      </c>
      <c r="I15" s="383">
        <v>745908</v>
      </c>
      <c r="J15" s="383">
        <v>1082454</v>
      </c>
      <c r="K15" s="159">
        <v>747659</v>
      </c>
      <c r="L15" s="159">
        <v>1044302</v>
      </c>
      <c r="M15" s="159">
        <v>-2945443</v>
      </c>
      <c r="N15" s="159">
        <v>143414</v>
      </c>
      <c r="O15" s="159">
        <v>658108</v>
      </c>
      <c r="P15" s="159">
        <v>1295524</v>
      </c>
      <c r="Q15" s="159">
        <v>583797</v>
      </c>
      <c r="R15" s="159">
        <v>954884</v>
      </c>
      <c r="S15" s="159">
        <v>-164155</v>
      </c>
      <c r="T15" s="159">
        <v>924658</v>
      </c>
      <c r="U15" s="159">
        <v>-693169</v>
      </c>
      <c r="V15" s="159">
        <v>1139502</v>
      </c>
      <c r="W15" s="159"/>
    </row>
    <row r="16" spans="1:24">
      <c r="A16" s="105" t="s">
        <v>516</v>
      </c>
      <c r="B16" s="383">
        <v>43783</v>
      </c>
      <c r="C16" s="383">
        <v>48501</v>
      </c>
      <c r="D16" s="383">
        <v>54821</v>
      </c>
      <c r="E16" s="383">
        <v>60946</v>
      </c>
      <c r="F16" s="383">
        <v>53337</v>
      </c>
      <c r="G16" s="383">
        <v>77969</v>
      </c>
      <c r="H16" s="383">
        <v>58663</v>
      </c>
      <c r="I16" s="383">
        <v>40594</v>
      </c>
      <c r="J16" s="383">
        <v>28961</v>
      </c>
      <c r="K16" s="159">
        <v>57237</v>
      </c>
      <c r="L16" s="159">
        <v>42078</v>
      </c>
      <c r="M16" s="159">
        <v>31374</v>
      </c>
      <c r="N16" s="879" t="s">
        <v>588</v>
      </c>
      <c r="O16" s="831"/>
      <c r="P16" s="831"/>
      <c r="Q16" s="831"/>
      <c r="R16" s="831"/>
      <c r="S16" s="831"/>
      <c r="T16" s="831"/>
      <c r="U16" s="831"/>
      <c r="V16" s="831"/>
      <c r="W16" s="159"/>
    </row>
    <row r="17" spans="1:42">
      <c r="A17" s="105" t="s">
        <v>517</v>
      </c>
      <c r="B17" s="383">
        <v>-105076</v>
      </c>
      <c r="C17" s="383">
        <v>-128917</v>
      </c>
      <c r="D17" s="383">
        <v>-77495</v>
      </c>
      <c r="E17" s="383">
        <v>-82779</v>
      </c>
      <c r="F17" s="383">
        <v>-163715</v>
      </c>
      <c r="G17" s="383">
        <v>-183409</v>
      </c>
      <c r="H17" s="383">
        <v>-160869</v>
      </c>
      <c r="I17" s="383">
        <v>-186124</v>
      </c>
      <c r="J17" s="383">
        <v>-185096</v>
      </c>
      <c r="K17" s="159">
        <v>-232064</v>
      </c>
      <c r="L17" s="159">
        <v>-232447</v>
      </c>
      <c r="M17" s="159">
        <v>-135568</v>
      </c>
      <c r="N17" s="831"/>
      <c r="O17" s="831"/>
      <c r="P17" s="831"/>
      <c r="Q17" s="831"/>
      <c r="R17" s="831"/>
      <c r="S17" s="831"/>
      <c r="T17" s="831"/>
      <c r="U17" s="831"/>
      <c r="V17" s="831"/>
      <c r="W17" s="159"/>
    </row>
    <row r="18" spans="1:42">
      <c r="A18" s="105" t="s">
        <v>298</v>
      </c>
      <c r="B18" s="843" t="s">
        <v>588</v>
      </c>
      <c r="C18" s="842"/>
      <c r="D18" s="842"/>
      <c r="E18" s="842"/>
      <c r="F18" s="842"/>
      <c r="G18" s="842"/>
      <c r="H18" s="842"/>
      <c r="I18" s="842"/>
      <c r="J18" s="842"/>
      <c r="K18" s="842"/>
      <c r="L18" s="842"/>
      <c r="M18" s="842"/>
      <c r="N18" s="159">
        <v>-137959</v>
      </c>
      <c r="O18" s="159">
        <v>-121605</v>
      </c>
      <c r="P18" s="159">
        <v>-98977</v>
      </c>
      <c r="Q18" s="159">
        <v>-110345</v>
      </c>
      <c r="R18" s="159">
        <v>-81430</v>
      </c>
      <c r="S18" s="159">
        <v>-65942</v>
      </c>
      <c r="T18" s="159">
        <v>-119309</v>
      </c>
      <c r="U18" s="159">
        <v>-137399</v>
      </c>
      <c r="V18" s="159">
        <v>-144372</v>
      </c>
      <c r="W18" s="159"/>
    </row>
    <row r="19" spans="1:42">
      <c r="A19" s="105" t="s">
        <v>883</v>
      </c>
      <c r="B19" s="842"/>
      <c r="C19" s="842"/>
      <c r="D19" s="842"/>
      <c r="E19" s="842"/>
      <c r="F19" s="842"/>
      <c r="G19" s="842"/>
      <c r="H19" s="842"/>
      <c r="I19" s="842"/>
      <c r="J19" s="842"/>
      <c r="K19" s="842"/>
      <c r="L19" s="842"/>
      <c r="M19" s="842"/>
      <c r="N19" s="159">
        <v>-32641</v>
      </c>
      <c r="O19" s="159">
        <v>-60496</v>
      </c>
      <c r="P19" s="159">
        <v>44045</v>
      </c>
      <c r="Q19" s="159">
        <v>43608</v>
      </c>
      <c r="R19" s="159">
        <v>-148087</v>
      </c>
      <c r="S19" s="159">
        <v>9377</v>
      </c>
      <c r="T19" s="159">
        <v>-3617</v>
      </c>
      <c r="U19" s="159">
        <v>-60027</v>
      </c>
      <c r="V19" s="159">
        <v>-99640</v>
      </c>
      <c r="W19" s="159"/>
    </row>
    <row r="20" spans="1:42" ht="27" customHeight="1">
      <c r="A20" s="364" t="s">
        <v>513</v>
      </c>
      <c r="B20" s="383">
        <v>0</v>
      </c>
      <c r="C20" s="383">
        <v>-236</v>
      </c>
      <c r="D20" s="383">
        <v>-539</v>
      </c>
      <c r="E20" s="383">
        <v>-507</v>
      </c>
      <c r="F20" s="383">
        <v>-671</v>
      </c>
      <c r="G20" s="383">
        <v>-1063</v>
      </c>
      <c r="H20" s="383">
        <v>-1414</v>
      </c>
      <c r="I20" s="383">
        <v>-1295</v>
      </c>
      <c r="J20" s="383">
        <v>-776</v>
      </c>
      <c r="K20" s="159">
        <v>-160</v>
      </c>
      <c r="L20" s="159">
        <v>4870</v>
      </c>
      <c r="M20" s="159">
        <v>3063</v>
      </c>
      <c r="N20" s="159">
        <v>59861</v>
      </c>
      <c r="O20" s="159">
        <v>179</v>
      </c>
      <c r="P20" s="880" t="s">
        <v>518</v>
      </c>
      <c r="Q20" s="831"/>
      <c r="R20" s="831"/>
      <c r="S20" s="831"/>
      <c r="T20" s="831"/>
      <c r="U20" s="831"/>
      <c r="V20" s="831"/>
      <c r="W20" s="159"/>
    </row>
    <row r="21" spans="1:42">
      <c r="A21" s="94" t="s">
        <v>520</v>
      </c>
      <c r="B21" s="383">
        <v>721458</v>
      </c>
      <c r="C21" s="383">
        <v>535856</v>
      </c>
      <c r="D21" s="383">
        <v>914865</v>
      </c>
      <c r="E21" s="383">
        <v>685086</v>
      </c>
      <c r="F21" s="383">
        <v>1142356</v>
      </c>
      <c r="G21" s="383">
        <v>805221</v>
      </c>
      <c r="H21" s="383">
        <v>1086154</v>
      </c>
      <c r="I21" s="383">
        <v>599083</v>
      </c>
      <c r="J21" s="383">
        <v>925543</v>
      </c>
      <c r="K21" s="159">
        <v>572672</v>
      </c>
      <c r="L21" s="159">
        <v>858803</v>
      </c>
      <c r="M21" s="159">
        <v>-3046574</v>
      </c>
      <c r="N21" s="159">
        <v>32675</v>
      </c>
      <c r="O21" s="159">
        <v>476186</v>
      </c>
      <c r="P21" s="159">
        <v>1240592</v>
      </c>
      <c r="Q21" s="159">
        <v>517060</v>
      </c>
      <c r="R21" s="159">
        <v>725367</v>
      </c>
      <c r="S21" s="159">
        <v>-220720</v>
      </c>
      <c r="T21" s="159">
        <v>801732</v>
      </c>
      <c r="U21" s="159">
        <v>-890595</v>
      </c>
      <c r="V21" s="159">
        <v>895490</v>
      </c>
      <c r="W21" s="159"/>
    </row>
    <row r="22" spans="1:42">
      <c r="A22" s="105" t="s">
        <v>299</v>
      </c>
      <c r="B22" s="383">
        <v>-148497</v>
      </c>
      <c r="C22" s="383">
        <v>-117434</v>
      </c>
      <c r="D22" s="383">
        <v>-186918</v>
      </c>
      <c r="E22" s="383">
        <v>-146099</v>
      </c>
      <c r="F22" s="383">
        <v>-252135</v>
      </c>
      <c r="G22" s="383">
        <v>-144643</v>
      </c>
      <c r="H22" s="383">
        <v>-194272</v>
      </c>
      <c r="I22" s="383">
        <v>-143171</v>
      </c>
      <c r="J22" s="383">
        <v>-191621</v>
      </c>
      <c r="K22" s="159">
        <v>-121034</v>
      </c>
      <c r="L22" s="159">
        <v>-138416</v>
      </c>
      <c r="M22" s="159">
        <v>521972</v>
      </c>
      <c r="N22" s="159">
        <v>-27958</v>
      </c>
      <c r="O22" s="159">
        <v>-110766</v>
      </c>
      <c r="P22" s="159">
        <v>-235115</v>
      </c>
      <c r="Q22" s="159">
        <v>-139591</v>
      </c>
      <c r="R22" s="159">
        <v>-156931</v>
      </c>
      <c r="S22" s="159">
        <v>-140671</v>
      </c>
      <c r="T22" s="159">
        <v>-204495</v>
      </c>
      <c r="U22" s="159">
        <v>211972</v>
      </c>
      <c r="V22" s="159">
        <v>-431117</v>
      </c>
      <c r="W22" s="159"/>
    </row>
    <row r="23" spans="1:42" ht="8.25" customHeight="1">
      <c r="A23" s="105"/>
      <c r="B23" s="751"/>
      <c r="C23" s="751"/>
      <c r="D23" s="751"/>
      <c r="E23" s="751"/>
      <c r="F23" s="751"/>
      <c r="G23" s="751"/>
      <c r="H23" s="751"/>
      <c r="I23" s="751"/>
      <c r="J23" s="751"/>
      <c r="K23" s="159"/>
      <c r="L23" s="159"/>
      <c r="M23" s="159"/>
      <c r="N23" s="159"/>
      <c r="O23" s="159"/>
      <c r="P23" s="159"/>
      <c r="Q23" s="159"/>
      <c r="R23" s="159"/>
      <c r="S23" s="159"/>
      <c r="T23" s="159"/>
      <c r="U23" s="159"/>
      <c r="V23" s="159"/>
      <c r="W23" s="159"/>
    </row>
    <row r="24" spans="1:42">
      <c r="A24" s="105" t="s">
        <v>1035</v>
      </c>
      <c r="B24" s="751"/>
      <c r="C24" s="751"/>
      <c r="D24" s="751"/>
      <c r="E24" s="751"/>
      <c r="F24" s="751"/>
      <c r="G24" s="751"/>
      <c r="H24" s="751"/>
      <c r="I24" s="751"/>
      <c r="J24" s="751"/>
      <c r="K24" s="159"/>
      <c r="L24" s="159"/>
      <c r="M24" s="159"/>
      <c r="N24" s="159"/>
      <c r="O24" s="159"/>
      <c r="P24" s="159"/>
      <c r="Q24" s="159"/>
      <c r="R24" s="159"/>
      <c r="S24" s="159"/>
      <c r="T24" s="159">
        <v>597237</v>
      </c>
      <c r="U24" s="159"/>
      <c r="V24" s="159">
        <v>464373</v>
      </c>
      <c r="W24" s="159"/>
    </row>
    <row r="25" spans="1:42" ht="8.25" customHeight="1">
      <c r="A25" s="105"/>
      <c r="B25" s="751"/>
      <c r="C25" s="751"/>
      <c r="D25" s="751"/>
      <c r="E25" s="751"/>
      <c r="F25" s="751"/>
      <c r="G25" s="751"/>
      <c r="H25" s="751"/>
      <c r="I25" s="751"/>
      <c r="J25" s="751"/>
      <c r="K25" s="159"/>
      <c r="L25" s="159"/>
      <c r="M25" s="159"/>
      <c r="N25" s="159"/>
      <c r="O25" s="159"/>
      <c r="P25" s="159"/>
      <c r="Q25" s="159"/>
      <c r="R25" s="159"/>
      <c r="S25" s="159"/>
      <c r="T25" s="159"/>
      <c r="U25" s="159"/>
      <c r="V25" s="159"/>
      <c r="W25" s="159"/>
    </row>
    <row r="26" spans="1:42">
      <c r="A26" s="105" t="s">
        <v>1021</v>
      </c>
      <c r="B26" s="751"/>
      <c r="C26" s="751"/>
      <c r="D26" s="751"/>
      <c r="E26" s="751"/>
      <c r="F26" s="751"/>
      <c r="G26" s="751"/>
      <c r="H26" s="751"/>
      <c r="I26" s="751"/>
      <c r="J26" s="751"/>
      <c r="K26" s="159"/>
      <c r="L26" s="159"/>
      <c r="M26" s="159"/>
      <c r="N26" s="159"/>
      <c r="O26" s="159"/>
      <c r="P26" s="159"/>
      <c r="Q26" s="159"/>
      <c r="R26" s="159"/>
      <c r="S26" s="159"/>
      <c r="T26" s="159">
        <v>75149</v>
      </c>
      <c r="U26" s="159"/>
      <c r="V26" s="159">
        <v>-781455</v>
      </c>
      <c r="W26" s="159"/>
    </row>
    <row r="27" spans="1:42" ht="8.25" customHeight="1">
      <c r="A27" s="105"/>
      <c r="B27" s="751"/>
      <c r="C27" s="751"/>
      <c r="D27" s="751"/>
      <c r="E27" s="751"/>
      <c r="F27" s="751"/>
      <c r="G27" s="751"/>
      <c r="H27" s="751"/>
      <c r="I27" s="751"/>
      <c r="J27" s="751"/>
      <c r="K27" s="159"/>
      <c r="L27" s="159"/>
      <c r="M27" s="159"/>
      <c r="N27" s="159"/>
      <c r="O27" s="159"/>
      <c r="P27" s="159"/>
      <c r="Q27" s="159"/>
      <c r="R27" s="159"/>
      <c r="S27" s="159"/>
      <c r="T27" s="159"/>
      <c r="U27" s="159"/>
      <c r="V27" s="159"/>
      <c r="W27" s="159"/>
    </row>
    <row r="28" spans="1:42">
      <c r="A28" s="98" t="s">
        <v>522</v>
      </c>
      <c r="B28" s="383">
        <v>572961</v>
      </c>
      <c r="C28" s="383">
        <v>418422</v>
      </c>
      <c r="D28" s="383">
        <v>727947</v>
      </c>
      <c r="E28" s="383">
        <v>538987</v>
      </c>
      <c r="F28" s="383">
        <v>890221</v>
      </c>
      <c r="G28" s="383">
        <v>660578</v>
      </c>
      <c r="H28" s="383">
        <v>891882</v>
      </c>
      <c r="I28" s="383">
        <v>455912</v>
      </c>
      <c r="J28" s="383">
        <v>733922</v>
      </c>
      <c r="K28" s="159">
        <v>451638</v>
      </c>
      <c r="L28" s="159">
        <v>720387</v>
      </c>
      <c r="M28" s="159">
        <v>-2524602</v>
      </c>
      <c r="N28" s="159">
        <v>4717</v>
      </c>
      <c r="O28" s="159">
        <v>365420</v>
      </c>
      <c r="P28" s="159">
        <v>1005477</v>
      </c>
      <c r="Q28" s="159">
        <v>377469</v>
      </c>
      <c r="R28" s="159">
        <v>568436</v>
      </c>
      <c r="S28" s="159">
        <v>-361391</v>
      </c>
      <c r="T28" s="159">
        <v>672386</v>
      </c>
      <c r="U28" s="159">
        <v>-678623</v>
      </c>
      <c r="V28" s="159">
        <v>-317082</v>
      </c>
      <c r="W28" s="159"/>
    </row>
    <row r="29" spans="1:42">
      <c r="A29" s="94"/>
      <c r="B29" s="160"/>
      <c r="C29" s="160"/>
      <c r="D29" s="161"/>
      <c r="E29" s="160"/>
      <c r="F29" s="161"/>
      <c r="G29" s="161"/>
      <c r="H29" s="161"/>
      <c r="I29" s="161"/>
      <c r="J29" s="161"/>
      <c r="K29" s="161"/>
      <c r="L29" s="161"/>
      <c r="M29" s="162"/>
      <c r="N29" s="162"/>
      <c r="O29" s="162"/>
      <c r="P29" s="162"/>
      <c r="Q29" s="162"/>
      <c r="R29" s="162"/>
      <c r="S29" s="162"/>
      <c r="T29" s="162"/>
      <c r="U29" s="162"/>
      <c r="V29" s="162"/>
      <c r="W29" s="159"/>
    </row>
    <row r="30" spans="1:42">
      <c r="A30" s="125" t="s">
        <v>703</v>
      </c>
      <c r="B30" s="163"/>
      <c r="C30" s="129"/>
      <c r="D30" s="164"/>
      <c r="E30" s="129"/>
      <c r="F30" s="164"/>
      <c r="G30" s="164"/>
      <c r="H30" s="165"/>
      <c r="K30" s="159"/>
      <c r="L30" s="159"/>
      <c r="M30" s="159"/>
      <c r="N30" s="159"/>
      <c r="O30" s="159"/>
      <c r="P30" s="159"/>
      <c r="S30" s="159"/>
      <c r="W30" s="159"/>
    </row>
    <row r="31" spans="1:42" s="167" customFormat="1">
      <c r="A31" s="387" t="s">
        <v>524</v>
      </c>
      <c r="B31" s="383">
        <v>0</v>
      </c>
      <c r="C31" s="166">
        <v>0</v>
      </c>
      <c r="D31" s="383">
        <v>0</v>
      </c>
      <c r="E31" s="383">
        <v>0</v>
      </c>
      <c r="F31" s="383">
        <v>11393</v>
      </c>
      <c r="G31" s="383">
        <v>-11393</v>
      </c>
      <c r="H31" s="383">
        <v>0</v>
      </c>
      <c r="I31" s="383">
        <v>0</v>
      </c>
      <c r="J31" s="383">
        <v>0</v>
      </c>
      <c r="K31" s="159">
        <v>0</v>
      </c>
      <c r="L31" s="159">
        <v>0</v>
      </c>
      <c r="M31" s="159">
        <v>0</v>
      </c>
      <c r="N31" s="159">
        <v>0</v>
      </c>
      <c r="O31" s="159">
        <v>0</v>
      </c>
      <c r="P31" s="159"/>
      <c r="Q31" s="84"/>
      <c r="R31" s="84"/>
      <c r="S31" s="159"/>
      <c r="T31" s="84"/>
      <c r="U31" s="84"/>
      <c r="V31" s="84"/>
      <c r="W31" s="159"/>
      <c r="X31" s="84"/>
      <c r="Y31" s="84"/>
      <c r="Z31" s="84"/>
      <c r="AA31" s="84"/>
      <c r="AB31" s="84"/>
      <c r="AC31" s="84"/>
      <c r="AD31" s="84"/>
      <c r="AE31" s="84"/>
      <c r="AF31" s="84"/>
      <c r="AG31" s="84"/>
      <c r="AH31" s="84"/>
      <c r="AI31" s="84"/>
      <c r="AJ31" s="84"/>
      <c r="AK31" s="84"/>
      <c r="AL31" s="84"/>
      <c r="AM31" s="84"/>
      <c r="AN31" s="84"/>
      <c r="AO31" s="84"/>
      <c r="AP31" s="84"/>
    </row>
    <row r="32" spans="1:42">
      <c r="A32" s="106" t="s">
        <v>525</v>
      </c>
      <c r="B32" s="383">
        <v>-7886</v>
      </c>
      <c r="C32" s="166">
        <v>8998</v>
      </c>
      <c r="D32" s="383">
        <v>0</v>
      </c>
      <c r="E32" s="383">
        <v>0</v>
      </c>
      <c r="F32" s="383">
        <v>-40141</v>
      </c>
      <c r="G32" s="383">
        <v>-149615</v>
      </c>
      <c r="H32" s="383">
        <v>36844</v>
      </c>
      <c r="I32" s="139">
        <v>-3447</v>
      </c>
      <c r="J32" s="139">
        <v>-22462</v>
      </c>
      <c r="K32" s="139">
        <v>2255</v>
      </c>
      <c r="L32" s="159">
        <v>48628</v>
      </c>
      <c r="M32" s="159">
        <v>37304</v>
      </c>
      <c r="N32" s="159">
        <v>48846</v>
      </c>
      <c r="O32" s="159">
        <v>78406</v>
      </c>
      <c r="P32" s="159">
        <v>-9075</v>
      </c>
      <c r="Q32" s="159">
        <v>916</v>
      </c>
      <c r="R32" s="159">
        <v>-13184</v>
      </c>
      <c r="S32" s="159">
        <v>-11113</v>
      </c>
      <c r="T32" s="159">
        <v>-3363</v>
      </c>
      <c r="U32" s="159">
        <v>18542</v>
      </c>
      <c r="V32" s="159">
        <v>-131745</v>
      </c>
      <c r="W32" s="159"/>
    </row>
    <row r="33" spans="1:23" ht="26.25">
      <c r="A33" s="387" t="s">
        <v>526</v>
      </c>
      <c r="B33" s="168" t="s">
        <v>55</v>
      </c>
      <c r="C33" s="168" t="s">
        <v>55</v>
      </c>
      <c r="D33" s="168" t="s">
        <v>55</v>
      </c>
      <c r="E33" s="383">
        <v>37149</v>
      </c>
      <c r="F33" s="383">
        <v>-7036</v>
      </c>
      <c r="G33" s="383">
        <v>-214038</v>
      </c>
      <c r="H33" s="383">
        <v>5391</v>
      </c>
      <c r="I33" s="139">
        <v>16456</v>
      </c>
      <c r="J33" s="139">
        <v>6643</v>
      </c>
      <c r="K33" s="139">
        <v>-345237</v>
      </c>
      <c r="L33" s="159">
        <v>1601</v>
      </c>
      <c r="M33" s="159">
        <v>62922</v>
      </c>
      <c r="N33" s="159">
        <v>-1429</v>
      </c>
      <c r="O33" s="159">
        <v>206026</v>
      </c>
      <c r="P33" s="159">
        <v>5630</v>
      </c>
      <c r="Q33" s="159">
        <v>14023</v>
      </c>
      <c r="R33" s="159">
        <v>6239</v>
      </c>
      <c r="S33" s="159">
        <v>-21069</v>
      </c>
      <c r="T33" s="159">
        <v>7721</v>
      </c>
      <c r="U33" s="159">
        <v>-148621</v>
      </c>
      <c r="V33" s="159">
        <v>-99647</v>
      </c>
      <c r="W33" s="159"/>
    </row>
    <row r="34" spans="1:23" ht="26.25">
      <c r="A34" s="387" t="s">
        <v>301</v>
      </c>
      <c r="B34" s="383">
        <v>0</v>
      </c>
      <c r="C34" s="166">
        <v>-271</v>
      </c>
      <c r="D34" s="383">
        <v>151</v>
      </c>
      <c r="E34" s="383">
        <v>207</v>
      </c>
      <c r="F34" s="383">
        <v>-251</v>
      </c>
      <c r="G34" s="383">
        <v>-206</v>
      </c>
      <c r="H34" s="383">
        <v>359</v>
      </c>
      <c r="I34" s="139">
        <v>-1620</v>
      </c>
      <c r="J34" s="139">
        <v>41</v>
      </c>
      <c r="K34" s="139">
        <v>204</v>
      </c>
      <c r="L34" s="159">
        <v>28</v>
      </c>
      <c r="M34" s="159">
        <v>567</v>
      </c>
      <c r="N34" s="159">
        <v>9922</v>
      </c>
      <c r="O34" s="159">
        <v>69</v>
      </c>
      <c r="P34" s="159">
        <v>-12675</v>
      </c>
      <c r="Q34" s="159">
        <v>10250</v>
      </c>
      <c r="R34" s="159">
        <v>8871</v>
      </c>
      <c r="S34" s="159">
        <v>-1631</v>
      </c>
      <c r="T34" s="159">
        <v>-215</v>
      </c>
      <c r="U34" s="159">
        <v>720</v>
      </c>
      <c r="V34" s="159">
        <v>-1814</v>
      </c>
      <c r="W34" s="159"/>
    </row>
    <row r="35" spans="1:23" ht="26.25">
      <c r="A35" s="387" t="s">
        <v>303</v>
      </c>
      <c r="B35" s="383">
        <v>0</v>
      </c>
      <c r="C35" s="166">
        <v>0</v>
      </c>
      <c r="D35" s="383">
        <v>0</v>
      </c>
      <c r="E35" s="383">
        <v>0</v>
      </c>
      <c r="F35" s="383">
        <v>0</v>
      </c>
      <c r="G35" s="383">
        <v>0</v>
      </c>
      <c r="H35" s="383">
        <v>0</v>
      </c>
      <c r="I35" s="139">
        <v>0</v>
      </c>
      <c r="J35" s="139">
        <v>0</v>
      </c>
      <c r="K35" s="139">
        <v>0</v>
      </c>
      <c r="L35" s="159">
        <v>0</v>
      </c>
      <c r="M35" s="239">
        <v>-387</v>
      </c>
      <c r="N35" s="159">
        <v>41</v>
      </c>
      <c r="O35" s="159">
        <v>-1081</v>
      </c>
      <c r="P35" s="159">
        <v>-7</v>
      </c>
      <c r="Q35" s="159">
        <v>-512</v>
      </c>
      <c r="R35" s="159">
        <v>338</v>
      </c>
      <c r="S35" s="159">
        <v>-409</v>
      </c>
      <c r="T35" s="159">
        <v>278</v>
      </c>
      <c r="U35" s="159">
        <v>-1265</v>
      </c>
      <c r="V35" s="159">
        <v>360</v>
      </c>
      <c r="W35" s="159"/>
    </row>
    <row r="36" spans="1:23" ht="26.25">
      <c r="A36" s="387" t="s">
        <v>527</v>
      </c>
      <c r="B36" s="383">
        <v>1498</v>
      </c>
      <c r="C36" s="166">
        <v>-1709</v>
      </c>
      <c r="D36" s="383">
        <v>0</v>
      </c>
      <c r="E36" s="383">
        <v>-7058</v>
      </c>
      <c r="F36" s="383">
        <v>6799</v>
      </c>
      <c r="G36" s="383">
        <v>70894</v>
      </c>
      <c r="H36" s="383">
        <v>-8023</v>
      </c>
      <c r="I36" s="139">
        <v>-2472</v>
      </c>
      <c r="J36" s="139">
        <v>3008</v>
      </c>
      <c r="K36" s="139">
        <v>65164</v>
      </c>
      <c r="L36" s="159">
        <v>-9546</v>
      </c>
      <c r="M36" s="159">
        <v>-19041</v>
      </c>
      <c r="N36" s="159">
        <v>-9011</v>
      </c>
      <c r="O36" s="159">
        <v>-54041</v>
      </c>
      <c r="P36" s="159">
        <v>654</v>
      </c>
      <c r="Q36" s="159">
        <v>-2838</v>
      </c>
      <c r="R36" s="159">
        <v>1321</v>
      </c>
      <c r="S36" s="159">
        <v>6115</v>
      </c>
      <c r="T36" s="159">
        <v>-826</v>
      </c>
      <c r="U36" s="159">
        <v>24706</v>
      </c>
      <c r="V36" s="84">
        <v>43964</v>
      </c>
      <c r="W36" s="159"/>
    </row>
    <row r="37" spans="1:23" ht="26.25">
      <c r="A37" s="365" t="s">
        <v>1023</v>
      </c>
      <c r="B37" s="752"/>
      <c r="C37" s="166"/>
      <c r="D37" s="752"/>
      <c r="E37" s="752"/>
      <c r="F37" s="752"/>
      <c r="G37" s="752"/>
      <c r="H37" s="752"/>
      <c r="I37" s="139"/>
      <c r="J37" s="139"/>
      <c r="K37" s="139"/>
      <c r="L37" s="159"/>
      <c r="M37" s="159"/>
      <c r="N37" s="159"/>
      <c r="O37" s="159"/>
      <c r="P37" s="159"/>
      <c r="Q37" s="159"/>
      <c r="R37" s="159"/>
      <c r="S37" s="159"/>
      <c r="T37" s="159">
        <v>470</v>
      </c>
      <c r="U37" s="159"/>
      <c r="V37" s="159">
        <v>-1873</v>
      </c>
      <c r="W37" s="159"/>
    </row>
    <row r="38" spans="1:23" ht="26.25">
      <c r="A38" s="365" t="s">
        <v>528</v>
      </c>
      <c r="B38" s="383">
        <v>-6388</v>
      </c>
      <c r="C38" s="166">
        <v>7018</v>
      </c>
      <c r="D38" s="383">
        <v>151</v>
      </c>
      <c r="E38" s="383">
        <v>30298</v>
      </c>
      <c r="F38" s="383">
        <v>-29236</v>
      </c>
      <c r="G38" s="383">
        <v>-304358</v>
      </c>
      <c r="H38" s="383">
        <v>34571</v>
      </c>
      <c r="I38" s="139">
        <v>8917</v>
      </c>
      <c r="J38" s="139">
        <v>-12770</v>
      </c>
      <c r="K38" s="139">
        <v>-277614</v>
      </c>
      <c r="L38" s="159">
        <v>40711</v>
      </c>
      <c r="M38" s="159">
        <v>81365</v>
      </c>
      <c r="N38" s="159">
        <v>48369</v>
      </c>
      <c r="O38" s="159">
        <v>229379</v>
      </c>
      <c r="P38" s="159">
        <v>-15473</v>
      </c>
      <c r="Q38" s="159">
        <v>21839</v>
      </c>
      <c r="R38" s="159">
        <v>3585</v>
      </c>
      <c r="S38" s="159">
        <v>-28107</v>
      </c>
      <c r="T38" s="159">
        <v>4065</v>
      </c>
      <c r="U38" s="159">
        <v>-105918</v>
      </c>
      <c r="V38" s="159">
        <v>-190755</v>
      </c>
      <c r="W38" s="159"/>
    </row>
    <row r="39" spans="1:23">
      <c r="A39" s="96" t="s">
        <v>529</v>
      </c>
      <c r="B39" s="383">
        <v>566573</v>
      </c>
      <c r="C39" s="166">
        <v>425440</v>
      </c>
      <c r="D39" s="383">
        <v>728098</v>
      </c>
      <c r="E39" s="383">
        <v>569285</v>
      </c>
      <c r="F39" s="383">
        <v>860985</v>
      </c>
      <c r="G39" s="383">
        <v>356220</v>
      </c>
      <c r="H39" s="383">
        <v>926453</v>
      </c>
      <c r="I39" s="139">
        <v>464829</v>
      </c>
      <c r="J39" s="139">
        <v>721152</v>
      </c>
      <c r="K39" s="139">
        <v>174024</v>
      </c>
      <c r="L39" s="159">
        <v>761098</v>
      </c>
      <c r="M39" s="159">
        <v>-2443237</v>
      </c>
      <c r="N39" s="159">
        <v>53086</v>
      </c>
      <c r="O39" s="159">
        <v>594799</v>
      </c>
      <c r="P39" s="159">
        <v>990004</v>
      </c>
      <c r="Q39" s="159">
        <v>399308</v>
      </c>
      <c r="R39" s="159">
        <v>572021</v>
      </c>
      <c r="S39" s="159">
        <v>-389498</v>
      </c>
      <c r="T39" s="159">
        <v>676451</v>
      </c>
      <c r="U39" s="159">
        <v>-784541</v>
      </c>
      <c r="V39" s="159">
        <v>-507837</v>
      </c>
      <c r="W39" s="159"/>
    </row>
    <row r="40" spans="1:23">
      <c r="A40" s="96" t="s">
        <v>530</v>
      </c>
      <c r="B40" s="164"/>
      <c r="C40" s="169"/>
      <c r="D40" s="164"/>
      <c r="E40" s="164"/>
      <c r="F40" s="164"/>
      <c r="G40" s="383"/>
      <c r="H40" s="383"/>
      <c r="I40" s="139"/>
      <c r="J40" s="139"/>
      <c r="K40" s="139"/>
      <c r="L40" s="159"/>
      <c r="M40" s="159"/>
      <c r="N40" s="159"/>
      <c r="O40" s="159"/>
      <c r="P40" s="159"/>
      <c r="Q40" s="159">
        <v>0</v>
      </c>
      <c r="R40" s="159"/>
      <c r="S40" s="159"/>
      <c r="T40" s="159"/>
      <c r="U40" s="159"/>
      <c r="W40" s="159"/>
    </row>
    <row r="41" spans="1:23">
      <c r="A41" s="106" t="s">
        <v>531</v>
      </c>
      <c r="B41" s="383">
        <v>481767</v>
      </c>
      <c r="C41" s="166">
        <v>376889</v>
      </c>
      <c r="D41" s="383">
        <v>704033</v>
      </c>
      <c r="E41" s="383">
        <v>541083</v>
      </c>
      <c r="F41" s="383">
        <v>857001</v>
      </c>
      <c r="G41" s="383">
        <v>619391</v>
      </c>
      <c r="H41" s="383">
        <v>849232</v>
      </c>
      <c r="I41" s="139">
        <v>460391</v>
      </c>
      <c r="J41" s="139">
        <v>730290</v>
      </c>
      <c r="K41" s="139">
        <v>450603</v>
      </c>
      <c r="L41" s="159">
        <v>718524</v>
      </c>
      <c r="M41" s="159">
        <v>-2525841</v>
      </c>
      <c r="N41" s="159">
        <v>3435</v>
      </c>
      <c r="O41" s="159">
        <v>364033</v>
      </c>
      <c r="P41" s="159">
        <v>1004167</v>
      </c>
      <c r="Q41" s="159">
        <v>376496</v>
      </c>
      <c r="R41" s="159">
        <v>567029</v>
      </c>
      <c r="S41" s="159">
        <v>-362149</v>
      </c>
      <c r="T41" s="159">
        <v>671543</v>
      </c>
      <c r="U41" s="159">
        <v>-677005</v>
      </c>
      <c r="V41" s="159">
        <v>-316046</v>
      </c>
      <c r="W41" s="159"/>
    </row>
    <row r="42" spans="1:23">
      <c r="A42" s="106" t="s">
        <v>532</v>
      </c>
      <c r="B42" s="383">
        <v>91194</v>
      </c>
      <c r="C42" s="166">
        <v>41533</v>
      </c>
      <c r="D42" s="383">
        <v>23914</v>
      </c>
      <c r="E42" s="383">
        <v>-2096</v>
      </c>
      <c r="F42" s="383">
        <v>33220</v>
      </c>
      <c r="G42" s="383">
        <v>41187</v>
      </c>
      <c r="H42" s="383">
        <v>42650</v>
      </c>
      <c r="I42" s="139">
        <v>-4479</v>
      </c>
      <c r="J42" s="139">
        <v>3632</v>
      </c>
      <c r="K42" s="139">
        <v>1035</v>
      </c>
      <c r="L42" s="159">
        <v>1863</v>
      </c>
      <c r="M42" s="159">
        <v>1239</v>
      </c>
      <c r="N42" s="159">
        <v>1282</v>
      </c>
      <c r="O42" s="159">
        <v>1387</v>
      </c>
      <c r="P42" s="159">
        <v>1310</v>
      </c>
      <c r="Q42" s="159">
        <v>973</v>
      </c>
      <c r="R42" s="159">
        <v>1407</v>
      </c>
      <c r="S42" s="159">
        <v>758</v>
      </c>
      <c r="T42" s="159">
        <v>843</v>
      </c>
      <c r="U42" s="159">
        <v>-1618</v>
      </c>
      <c r="V42" s="159">
        <v>-1036</v>
      </c>
      <c r="W42" s="159"/>
    </row>
    <row r="43" spans="1:23">
      <c r="A43" s="96" t="s">
        <v>308</v>
      </c>
      <c r="B43" s="383"/>
      <c r="C43" s="166"/>
      <c r="D43" s="383"/>
      <c r="E43" s="383"/>
      <c r="F43" s="383"/>
      <c r="G43" s="383"/>
      <c r="H43" s="166"/>
      <c r="I43" s="139"/>
      <c r="J43" s="139"/>
      <c r="K43" s="139"/>
      <c r="L43" s="159"/>
      <c r="M43" s="159"/>
      <c r="N43" s="159"/>
      <c r="O43" s="159"/>
      <c r="P43" s="159"/>
      <c r="Q43" s="159">
        <v>0</v>
      </c>
      <c r="R43" s="159"/>
      <c r="S43" s="159"/>
      <c r="T43" s="159"/>
      <c r="U43" s="159"/>
      <c r="W43" s="159"/>
    </row>
    <row r="44" spans="1:23">
      <c r="A44" s="106" t="s">
        <v>531</v>
      </c>
      <c r="B44" s="383">
        <v>476337</v>
      </c>
      <c r="C44" s="166">
        <v>382814</v>
      </c>
      <c r="D44" s="383">
        <v>704184</v>
      </c>
      <c r="E44" s="383">
        <v>569453</v>
      </c>
      <c r="F44" s="383">
        <v>827803</v>
      </c>
      <c r="G44" s="383">
        <v>329814</v>
      </c>
      <c r="H44" s="383">
        <v>882324</v>
      </c>
      <c r="I44" s="139">
        <v>468104</v>
      </c>
      <c r="J44" s="139">
        <v>717505</v>
      </c>
      <c r="K44" s="139">
        <v>173374</v>
      </c>
      <c r="L44" s="159">
        <v>759233</v>
      </c>
      <c r="M44" s="159">
        <v>-2444534</v>
      </c>
      <c r="N44" s="159">
        <v>51804</v>
      </c>
      <c r="O44" s="159">
        <v>593140</v>
      </c>
      <c r="P44" s="159">
        <v>988688</v>
      </c>
      <c r="Q44" s="159">
        <v>398308</v>
      </c>
      <c r="R44" s="159">
        <v>570605</v>
      </c>
      <c r="S44" s="159">
        <v>-390207</v>
      </c>
      <c r="T44" s="159">
        <v>675589</v>
      </c>
      <c r="U44" s="159">
        <v>-782673</v>
      </c>
      <c r="V44" s="159">
        <v>-506656</v>
      </c>
      <c r="W44" s="159"/>
    </row>
    <row r="45" spans="1:23">
      <c r="A45" s="400" t="s">
        <v>532</v>
      </c>
      <c r="B45" s="383">
        <v>90236</v>
      </c>
      <c r="C45" s="166">
        <v>42626</v>
      </c>
      <c r="D45" s="383">
        <v>23914</v>
      </c>
      <c r="E45" s="383">
        <v>-168</v>
      </c>
      <c r="F45" s="383">
        <v>33182</v>
      </c>
      <c r="G45" s="383">
        <v>26406</v>
      </c>
      <c r="H45" s="383">
        <v>44129</v>
      </c>
      <c r="I45" s="139">
        <v>-3275</v>
      </c>
      <c r="J45" s="139">
        <v>3647</v>
      </c>
      <c r="K45" s="139">
        <v>650</v>
      </c>
      <c r="L45" s="159">
        <v>1865</v>
      </c>
      <c r="M45" s="159">
        <v>1297</v>
      </c>
      <c r="N45" s="159">
        <v>1282</v>
      </c>
      <c r="O45" s="159">
        <v>1659</v>
      </c>
      <c r="P45" s="159">
        <v>1316</v>
      </c>
      <c r="Q45" s="159">
        <v>1000</v>
      </c>
      <c r="R45" s="159">
        <v>1416</v>
      </c>
      <c r="S45" s="159">
        <v>709</v>
      </c>
      <c r="T45" s="159">
        <v>862</v>
      </c>
      <c r="U45" s="159">
        <v>-1868</v>
      </c>
      <c r="V45" s="159">
        <v>-1181</v>
      </c>
      <c r="W45" s="159"/>
    </row>
    <row r="46" spans="1:23">
      <c r="A46" s="94"/>
      <c r="B46" s="170"/>
      <c r="C46" s="170"/>
      <c r="D46" s="171"/>
      <c r="E46" s="171"/>
      <c r="F46" s="171"/>
      <c r="G46" s="171"/>
      <c r="H46" s="172"/>
      <c r="I46" s="172"/>
      <c r="J46" s="172"/>
      <c r="K46" s="172"/>
      <c r="L46" s="172"/>
      <c r="M46" s="172"/>
      <c r="N46" s="172"/>
      <c r="O46" s="172"/>
      <c r="P46" s="172"/>
      <c r="Q46" s="172"/>
      <c r="R46" s="172"/>
      <c r="S46" s="172"/>
      <c r="T46" s="172"/>
      <c r="U46" s="172"/>
      <c r="W46" s="159"/>
    </row>
    <row r="47" spans="1:23">
      <c r="A47" s="125" t="s">
        <v>533</v>
      </c>
      <c r="B47" s="129"/>
      <c r="C47" s="129"/>
      <c r="D47" s="164"/>
      <c r="E47" s="164"/>
      <c r="F47" s="164"/>
      <c r="G47" s="164"/>
      <c r="H47" s="383"/>
      <c r="I47" s="159"/>
      <c r="J47" s="159"/>
      <c r="K47" s="159"/>
      <c r="L47" s="159"/>
      <c r="M47" s="159"/>
      <c r="N47" s="159"/>
      <c r="O47" s="159"/>
      <c r="P47" s="159"/>
      <c r="Q47" s="159"/>
      <c r="R47" s="159"/>
      <c r="S47" s="159"/>
      <c r="W47" s="159"/>
    </row>
    <row r="48" spans="1:23" ht="26.25">
      <c r="A48" s="389" t="s">
        <v>534</v>
      </c>
      <c r="B48" s="173">
        <v>0.31</v>
      </c>
      <c r="C48" s="173">
        <v>0.23</v>
      </c>
      <c r="D48" s="173">
        <v>0.4</v>
      </c>
      <c r="E48" s="173">
        <v>0.31</v>
      </c>
      <c r="F48" s="173">
        <v>0.49</v>
      </c>
      <c r="G48" s="173">
        <v>0.35</v>
      </c>
      <c r="H48" s="173">
        <v>0.48</v>
      </c>
      <c r="I48" s="173">
        <v>0.27</v>
      </c>
      <c r="J48" s="173">
        <v>0.42</v>
      </c>
      <c r="K48" s="173">
        <v>0.25000000000000006</v>
      </c>
      <c r="L48" s="173">
        <v>0.41</v>
      </c>
      <c r="M48" s="173">
        <v>-1.44</v>
      </c>
      <c r="N48" s="173">
        <v>0</v>
      </c>
      <c r="O48" s="173">
        <v>0.20967625863103062</v>
      </c>
      <c r="P48" s="173">
        <v>0.57297500626107889</v>
      </c>
      <c r="Q48" s="173">
        <v>0.21482761130097994</v>
      </c>
      <c r="R48" s="173">
        <v>0.32354523184411887</v>
      </c>
      <c r="S48" s="173">
        <v>-0.20664125144766107</v>
      </c>
      <c r="T48" s="773">
        <v>0.38007316785503392</v>
      </c>
      <c r="U48" s="773">
        <v>-0.38629724350011674</v>
      </c>
      <c r="V48" s="773">
        <v>-0.18033500287182205</v>
      </c>
      <c r="W48" s="159"/>
    </row>
    <row r="49" spans="1:23">
      <c r="A49" s="387"/>
      <c r="B49" s="772"/>
      <c r="C49" s="772"/>
      <c r="D49" s="772"/>
      <c r="E49" s="772"/>
      <c r="F49" s="772"/>
      <c r="G49" s="772"/>
      <c r="H49" s="772"/>
      <c r="I49" s="772"/>
      <c r="J49" s="772"/>
      <c r="K49" s="772"/>
      <c r="L49" s="772"/>
      <c r="M49" s="772"/>
      <c r="N49" s="772"/>
      <c r="O49" s="772"/>
      <c r="P49" s="772"/>
      <c r="Q49" s="772"/>
      <c r="R49" s="772"/>
      <c r="S49" s="772"/>
      <c r="T49" s="772"/>
      <c r="U49" s="772"/>
      <c r="W49" s="159"/>
    </row>
    <row r="50" spans="1:23">
      <c r="F50" s="174"/>
      <c r="G50" s="174"/>
      <c r="H50" s="383"/>
      <c r="S50" s="159"/>
    </row>
    <row r="51" spans="1:23" ht="15.75">
      <c r="A51" s="385" t="s">
        <v>535</v>
      </c>
      <c r="B51" s="137"/>
      <c r="C51" s="137"/>
      <c r="D51" s="137"/>
      <c r="E51" s="137"/>
      <c r="F51" s="175"/>
      <c r="G51" s="175"/>
      <c r="H51" s="175"/>
      <c r="I51" s="175"/>
      <c r="J51" s="175"/>
      <c r="K51" s="175"/>
      <c r="L51" s="175"/>
      <c r="M51" s="175"/>
      <c r="N51" s="175"/>
      <c r="O51" s="175"/>
      <c r="P51" s="175"/>
      <c r="Q51" s="175"/>
      <c r="R51" s="175"/>
      <c r="S51" s="175"/>
      <c r="T51" s="175"/>
      <c r="U51" s="175"/>
      <c r="V51" s="175"/>
    </row>
    <row r="52" spans="1:23" ht="76.5">
      <c r="A52" s="386" t="s">
        <v>477</v>
      </c>
      <c r="B52" s="85" t="s">
        <v>704</v>
      </c>
      <c r="C52" s="85" t="s">
        <v>539</v>
      </c>
      <c r="D52" s="85" t="s">
        <v>705</v>
      </c>
      <c r="E52" s="112" t="s">
        <v>706</v>
      </c>
      <c r="F52" s="85" t="s">
        <v>707</v>
      </c>
      <c r="G52" s="112" t="s">
        <v>708</v>
      </c>
      <c r="H52" s="85" t="s">
        <v>709</v>
      </c>
      <c r="I52" s="112" t="s">
        <v>710</v>
      </c>
      <c r="J52" s="85" t="s">
        <v>711</v>
      </c>
      <c r="K52" s="112" t="s">
        <v>712</v>
      </c>
      <c r="L52" s="85" t="s">
        <v>713</v>
      </c>
      <c r="M52" s="85" t="s">
        <v>714</v>
      </c>
      <c r="N52" s="85" t="s">
        <v>715</v>
      </c>
      <c r="O52" s="85" t="s">
        <v>716</v>
      </c>
      <c r="P52" s="85" t="s">
        <v>717</v>
      </c>
      <c r="Q52" s="85" t="s">
        <v>892</v>
      </c>
      <c r="R52" s="85" t="s">
        <v>801</v>
      </c>
      <c r="S52" s="85" t="s">
        <v>977</v>
      </c>
      <c r="T52" s="85" t="s">
        <v>919</v>
      </c>
      <c r="U52" s="85" t="s">
        <v>976</v>
      </c>
      <c r="V52" s="85" t="s">
        <v>1031</v>
      </c>
    </row>
    <row r="53" spans="1:23">
      <c r="A53" s="94" t="s">
        <v>310</v>
      </c>
      <c r="B53" s="88"/>
      <c r="C53" s="88"/>
      <c r="D53" s="88"/>
      <c r="E53" s="88"/>
      <c r="F53" s="88"/>
      <c r="G53" s="88"/>
      <c r="H53" s="176"/>
    </row>
    <row r="54" spans="1:23">
      <c r="A54" s="94" t="s">
        <v>311</v>
      </c>
      <c r="B54" s="177"/>
      <c r="C54" s="177"/>
      <c r="D54" s="177"/>
      <c r="E54" s="177"/>
      <c r="F54" s="165"/>
      <c r="G54" s="165"/>
      <c r="H54" s="165"/>
    </row>
    <row r="55" spans="1:23">
      <c r="A55" s="94" t="s">
        <v>312</v>
      </c>
      <c r="B55" s="383">
        <v>17123302</v>
      </c>
      <c r="C55" s="383">
        <v>17524936</v>
      </c>
      <c r="D55" s="383">
        <v>17600406</v>
      </c>
      <c r="E55" s="383">
        <v>21636317</v>
      </c>
      <c r="F55" s="383">
        <v>22298453</v>
      </c>
      <c r="G55" s="383">
        <v>23300643</v>
      </c>
      <c r="H55" s="383">
        <v>23575461</v>
      </c>
      <c r="I55" s="383">
        <v>25127639</v>
      </c>
      <c r="J55" s="383">
        <v>25446259</v>
      </c>
      <c r="K55" s="383">
        <v>24850942</v>
      </c>
      <c r="L55" s="383">
        <v>25738123</v>
      </c>
      <c r="M55" s="383">
        <v>24882817</v>
      </c>
      <c r="N55" s="383">
        <v>25066173</v>
      </c>
      <c r="O55" s="383">
        <v>26355189</v>
      </c>
      <c r="P55" s="383">
        <v>26988492</v>
      </c>
      <c r="Q55" s="383">
        <v>28079886</v>
      </c>
      <c r="R55" s="417">
        <v>28402897</v>
      </c>
      <c r="S55" s="480">
        <v>29406667</v>
      </c>
      <c r="T55" s="561">
        <v>29887481</v>
      </c>
      <c r="U55" s="583">
        <v>31099071</v>
      </c>
      <c r="V55" s="752">
        <v>29682972</v>
      </c>
    </row>
    <row r="56" spans="1:23">
      <c r="A56" s="94" t="s">
        <v>920</v>
      </c>
      <c r="B56" s="561">
        <v>0</v>
      </c>
      <c r="C56" s="561">
        <v>0</v>
      </c>
      <c r="D56" s="561">
        <v>0</v>
      </c>
      <c r="E56" s="561">
        <v>0</v>
      </c>
      <c r="F56" s="561">
        <v>0</v>
      </c>
      <c r="G56" s="561">
        <v>0</v>
      </c>
      <c r="H56" s="561">
        <v>0</v>
      </c>
      <c r="I56" s="561">
        <v>0</v>
      </c>
      <c r="J56" s="561">
        <v>0</v>
      </c>
      <c r="K56" s="561">
        <v>0</v>
      </c>
      <c r="L56" s="561">
        <v>0</v>
      </c>
      <c r="M56" s="561">
        <v>0</v>
      </c>
      <c r="N56" s="561">
        <v>0</v>
      </c>
      <c r="O56" s="561">
        <v>0</v>
      </c>
      <c r="P56" s="561">
        <v>0</v>
      </c>
      <c r="Q56" s="561">
        <v>0</v>
      </c>
      <c r="R56" s="561">
        <v>0</v>
      </c>
      <c r="S56" s="561">
        <v>0</v>
      </c>
      <c r="T56" s="561">
        <v>1330056</v>
      </c>
      <c r="U56" s="583">
        <v>1773498</v>
      </c>
      <c r="V56" s="752">
        <v>1633438</v>
      </c>
    </row>
    <row r="57" spans="1:23">
      <c r="A57" s="94" t="s">
        <v>718</v>
      </c>
      <c r="B57" s="881" t="s">
        <v>92</v>
      </c>
      <c r="C57" s="881" t="s">
        <v>59</v>
      </c>
      <c r="D57" s="881" t="s">
        <v>93</v>
      </c>
      <c r="E57" s="383">
        <v>247057</v>
      </c>
      <c r="F57" s="881" t="s">
        <v>94</v>
      </c>
      <c r="G57" s="383">
        <v>247057</v>
      </c>
      <c r="H57" s="881" t="s">
        <v>95</v>
      </c>
      <c r="I57" s="383">
        <v>247057</v>
      </c>
      <c r="J57" s="383">
        <v>247057</v>
      </c>
      <c r="K57" s="383">
        <v>195155</v>
      </c>
      <c r="L57" s="383">
        <v>195155</v>
      </c>
      <c r="M57" s="383">
        <v>92059</v>
      </c>
      <c r="N57" s="383">
        <v>40156</v>
      </c>
      <c r="O57" s="383">
        <v>40156</v>
      </c>
      <c r="P57" s="383">
        <v>40156</v>
      </c>
      <c r="Q57" s="383">
        <v>40156</v>
      </c>
      <c r="R57" s="417">
        <v>26183</v>
      </c>
      <c r="S57" s="480">
        <v>26183</v>
      </c>
      <c r="T57" s="561">
        <v>26183</v>
      </c>
      <c r="U57" s="583">
        <v>26183</v>
      </c>
      <c r="V57" s="752">
        <v>26183</v>
      </c>
    </row>
    <row r="58" spans="1:23">
      <c r="A58" s="94" t="s">
        <v>314</v>
      </c>
      <c r="B58" s="882"/>
      <c r="C58" s="882"/>
      <c r="D58" s="882"/>
      <c r="E58" s="383">
        <v>1152617</v>
      </c>
      <c r="F58" s="882"/>
      <c r="G58" s="383">
        <v>1182256</v>
      </c>
      <c r="H58" s="882"/>
      <c r="I58" s="383">
        <v>1160005</v>
      </c>
      <c r="J58" s="383">
        <v>1262910</v>
      </c>
      <c r="K58" s="383">
        <v>1604634</v>
      </c>
      <c r="L58" s="383">
        <v>1271029</v>
      </c>
      <c r="M58" s="383">
        <v>1182765</v>
      </c>
      <c r="N58" s="383">
        <v>1197136</v>
      </c>
      <c r="O58" s="383">
        <v>1224427</v>
      </c>
      <c r="P58" s="383">
        <v>1220949</v>
      </c>
      <c r="Q58" s="383">
        <v>1254077</v>
      </c>
      <c r="R58" s="417">
        <v>1255282</v>
      </c>
      <c r="S58" s="480">
        <v>1287703</v>
      </c>
      <c r="T58" s="561">
        <v>519810</v>
      </c>
      <c r="U58" s="583">
        <v>478261</v>
      </c>
      <c r="V58" s="752">
        <v>476247</v>
      </c>
    </row>
    <row r="59" spans="1:23" ht="28.5">
      <c r="A59" s="201" t="s">
        <v>917</v>
      </c>
      <c r="B59" s="383" t="s">
        <v>104</v>
      </c>
      <c r="C59" s="383" t="s">
        <v>104</v>
      </c>
      <c r="D59" s="383" t="s">
        <v>104</v>
      </c>
      <c r="E59" s="383" t="s">
        <v>104</v>
      </c>
      <c r="F59" s="383" t="s">
        <v>104</v>
      </c>
      <c r="G59" s="383" t="s">
        <v>104</v>
      </c>
      <c r="H59" s="383" t="s">
        <v>104</v>
      </c>
      <c r="I59" s="383" t="s">
        <v>104</v>
      </c>
      <c r="J59" s="383" t="s">
        <v>104</v>
      </c>
      <c r="K59" s="383" t="s">
        <v>104</v>
      </c>
      <c r="L59" s="383" t="s">
        <v>104</v>
      </c>
      <c r="M59" s="383">
        <v>510840</v>
      </c>
      <c r="N59" s="383">
        <v>94988</v>
      </c>
      <c r="O59" s="383">
        <v>126260</v>
      </c>
      <c r="P59" s="383">
        <v>24295</v>
      </c>
      <c r="Q59" s="383">
        <v>303130</v>
      </c>
      <c r="R59" s="417">
        <v>77570</v>
      </c>
      <c r="S59" s="480">
        <v>661603</v>
      </c>
      <c r="T59" s="561">
        <v>133412</v>
      </c>
      <c r="U59" s="583">
        <v>468197</v>
      </c>
      <c r="V59" s="752">
        <v>106302</v>
      </c>
    </row>
    <row r="60" spans="1:23">
      <c r="A60" s="94" t="s">
        <v>315</v>
      </c>
      <c r="B60" s="383">
        <v>0</v>
      </c>
      <c r="C60" s="383">
        <v>764</v>
      </c>
      <c r="D60" s="383">
        <v>13223</v>
      </c>
      <c r="E60" s="383">
        <v>22717</v>
      </c>
      <c r="F60" s="383">
        <v>22046</v>
      </c>
      <c r="G60" s="383">
        <v>51986</v>
      </c>
      <c r="H60" s="383">
        <v>48079</v>
      </c>
      <c r="I60" s="383">
        <v>44398</v>
      </c>
      <c r="J60" s="383">
        <v>41286</v>
      </c>
      <c r="K60" s="383">
        <v>414584</v>
      </c>
      <c r="L60" s="383">
        <v>417429</v>
      </c>
      <c r="M60" s="383">
        <v>418127</v>
      </c>
      <c r="N60" s="383">
        <v>462202</v>
      </c>
      <c r="O60" s="383">
        <v>461348</v>
      </c>
      <c r="P60" s="383">
        <v>475097</v>
      </c>
      <c r="Q60" s="383">
        <v>499204</v>
      </c>
      <c r="R60" s="417">
        <v>536412</v>
      </c>
      <c r="S60" s="480">
        <v>543913</v>
      </c>
      <c r="T60" s="561">
        <v>561896</v>
      </c>
      <c r="U60" s="583">
        <v>559144</v>
      </c>
      <c r="V60" s="752">
        <v>598753</v>
      </c>
    </row>
    <row r="61" spans="1:23">
      <c r="A61" s="94" t="s">
        <v>317</v>
      </c>
      <c r="B61" s="383">
        <v>208162</v>
      </c>
      <c r="C61" s="383">
        <v>177452</v>
      </c>
      <c r="D61" s="383">
        <v>185086</v>
      </c>
      <c r="E61" s="383">
        <v>193067</v>
      </c>
      <c r="F61" s="383">
        <v>271600</v>
      </c>
      <c r="G61" s="383">
        <v>305444</v>
      </c>
      <c r="H61" s="383">
        <v>377177</v>
      </c>
      <c r="I61" s="383">
        <v>587166</v>
      </c>
      <c r="J61" s="383">
        <v>358775</v>
      </c>
      <c r="K61" s="383">
        <v>377383</v>
      </c>
      <c r="L61" s="383">
        <v>401622</v>
      </c>
      <c r="M61" s="383">
        <v>433018</v>
      </c>
      <c r="N61" s="383">
        <v>463419</v>
      </c>
      <c r="O61" s="383">
        <v>468091</v>
      </c>
      <c r="P61" s="383">
        <v>456929</v>
      </c>
      <c r="Q61" s="383">
        <v>479121</v>
      </c>
      <c r="R61" s="417">
        <v>433249</v>
      </c>
      <c r="S61" s="480">
        <v>472079</v>
      </c>
      <c r="T61" s="561">
        <v>466048</v>
      </c>
      <c r="U61" s="583">
        <v>473557</v>
      </c>
      <c r="V61" s="752">
        <v>506322</v>
      </c>
    </row>
    <row r="62" spans="1:23">
      <c r="A62" s="94" t="s">
        <v>318</v>
      </c>
      <c r="B62" s="383">
        <v>123597</v>
      </c>
      <c r="C62" s="383">
        <v>181832</v>
      </c>
      <c r="D62" s="383">
        <v>138413</v>
      </c>
      <c r="E62" s="383">
        <v>144923</v>
      </c>
      <c r="F62" s="383">
        <v>216155</v>
      </c>
      <c r="G62" s="383">
        <v>359709</v>
      </c>
      <c r="H62" s="383">
        <v>403902</v>
      </c>
      <c r="I62" s="383">
        <v>354704</v>
      </c>
      <c r="J62" s="383">
        <v>568819</v>
      </c>
      <c r="K62" s="383">
        <v>657943</v>
      </c>
      <c r="L62" s="383">
        <v>618471</v>
      </c>
      <c r="M62" s="383">
        <v>550375</v>
      </c>
      <c r="N62" s="383">
        <v>514318</v>
      </c>
      <c r="O62" s="383">
        <v>422400</v>
      </c>
      <c r="P62" s="383">
        <v>365153</v>
      </c>
      <c r="Q62" s="383">
        <v>346846</v>
      </c>
      <c r="R62" s="417">
        <v>303232</v>
      </c>
      <c r="S62" s="480">
        <v>168051</v>
      </c>
      <c r="T62" s="561">
        <v>148818</v>
      </c>
      <c r="U62" s="583">
        <v>152288</v>
      </c>
      <c r="V62" s="752">
        <v>130542</v>
      </c>
    </row>
    <row r="63" spans="1:23">
      <c r="A63" s="101" t="s">
        <v>571</v>
      </c>
      <c r="B63" s="178">
        <v>126835</v>
      </c>
      <c r="C63" s="178">
        <v>163063</v>
      </c>
      <c r="D63" s="178">
        <v>158197</v>
      </c>
      <c r="E63" s="178">
        <v>20079</v>
      </c>
      <c r="F63" s="178">
        <v>25684</v>
      </c>
      <c r="G63" s="178">
        <v>24135</v>
      </c>
      <c r="H63" s="178">
        <v>40791</v>
      </c>
      <c r="I63" s="178">
        <v>46039</v>
      </c>
      <c r="J63" s="178">
        <v>28908</v>
      </c>
      <c r="K63" s="178">
        <v>62108</v>
      </c>
      <c r="L63" s="178">
        <v>49650</v>
      </c>
      <c r="M63" s="178">
        <v>54184</v>
      </c>
      <c r="N63" s="178">
        <v>65730</v>
      </c>
      <c r="O63" s="178">
        <v>50382</v>
      </c>
      <c r="P63" s="178">
        <v>45442</v>
      </c>
      <c r="Q63" s="178">
        <v>46122</v>
      </c>
      <c r="R63" s="178">
        <v>39762</v>
      </c>
      <c r="S63" s="178">
        <v>30105</v>
      </c>
      <c r="T63" s="178">
        <v>30715</v>
      </c>
      <c r="U63" s="178">
        <v>22088</v>
      </c>
      <c r="V63" s="178">
        <v>27681</v>
      </c>
    </row>
    <row r="64" spans="1:23">
      <c r="A64" s="140"/>
      <c r="B64" s="166">
        <v>18242724</v>
      </c>
      <c r="C64" s="166">
        <v>18394387</v>
      </c>
      <c r="D64" s="166">
        <v>18961611</v>
      </c>
      <c r="E64" s="166">
        <v>23416777</v>
      </c>
      <c r="F64" s="166">
        <v>23849197</v>
      </c>
      <c r="G64" s="166">
        <v>25471230</v>
      </c>
      <c r="H64" s="166">
        <v>25933097</v>
      </c>
      <c r="I64" s="166">
        <v>27567008</v>
      </c>
      <c r="J64" s="166">
        <v>27954014</v>
      </c>
      <c r="K64" s="166">
        <v>28162749</v>
      </c>
      <c r="L64" s="166">
        <v>28691479</v>
      </c>
      <c r="M64" s="166">
        <v>28124185</v>
      </c>
      <c r="N64" s="166">
        <v>27904122</v>
      </c>
      <c r="O64" s="166">
        <v>29148253</v>
      </c>
      <c r="P64" s="166">
        <v>29616513</v>
      </c>
      <c r="Q64" s="166">
        <v>31048542</v>
      </c>
      <c r="R64" s="417">
        <v>31074587</v>
      </c>
      <c r="S64" s="480">
        <v>32596304</v>
      </c>
      <c r="T64" s="561">
        <v>33104419</v>
      </c>
      <c r="U64" s="583">
        <v>35052287</v>
      </c>
      <c r="V64" s="752">
        <v>33188440</v>
      </c>
    </row>
    <row r="65" spans="1:79">
      <c r="A65" s="96" t="s">
        <v>320</v>
      </c>
      <c r="B65" s="383"/>
      <c r="C65" s="166"/>
      <c r="D65" s="383"/>
      <c r="E65" s="383"/>
      <c r="F65" s="383"/>
      <c r="G65" s="383"/>
      <c r="H65" s="383"/>
      <c r="I65" s="383"/>
      <c r="J65" s="383"/>
      <c r="K65" s="159"/>
      <c r="L65" s="383"/>
      <c r="M65" s="383"/>
      <c r="N65" s="383"/>
      <c r="O65" s="159"/>
      <c r="S65" s="159"/>
    </row>
    <row r="66" spans="1:79" ht="28.5">
      <c r="A66" s="201" t="s">
        <v>917</v>
      </c>
      <c r="B66" s="382" t="s">
        <v>55</v>
      </c>
      <c r="C66" s="179">
        <v>624190</v>
      </c>
      <c r="D66" s="382" t="s">
        <v>55</v>
      </c>
      <c r="E66" s="180">
        <v>870954</v>
      </c>
      <c r="F66" s="383">
        <v>668742</v>
      </c>
      <c r="G66" s="383">
        <v>711099</v>
      </c>
      <c r="H66" s="383">
        <v>429828</v>
      </c>
      <c r="I66" s="383">
        <v>1156550</v>
      </c>
      <c r="J66" s="383">
        <v>504066</v>
      </c>
      <c r="K66" s="383">
        <v>733048</v>
      </c>
      <c r="L66" s="383">
        <v>646617</v>
      </c>
      <c r="M66" s="383">
        <v>805388</v>
      </c>
      <c r="N66" s="383">
        <v>648516</v>
      </c>
      <c r="O66" s="383">
        <v>980348</v>
      </c>
      <c r="P66" s="383">
        <v>462079</v>
      </c>
      <c r="Q66" s="383">
        <v>652260</v>
      </c>
      <c r="R66" s="417">
        <v>399894</v>
      </c>
      <c r="S66" s="480">
        <v>201663</v>
      </c>
      <c r="T66" s="561">
        <v>815925</v>
      </c>
      <c r="U66" s="583">
        <v>1285193</v>
      </c>
      <c r="V66" s="752">
        <v>709209</v>
      </c>
    </row>
    <row r="67" spans="1:79">
      <c r="A67" s="96" t="s">
        <v>321</v>
      </c>
      <c r="B67" s="383">
        <v>439363</v>
      </c>
      <c r="C67" s="166">
        <v>408560</v>
      </c>
      <c r="D67" s="383">
        <v>388935</v>
      </c>
      <c r="E67" s="383">
        <v>574790</v>
      </c>
      <c r="F67" s="383">
        <v>532534</v>
      </c>
      <c r="G67" s="383">
        <v>708282</v>
      </c>
      <c r="H67" s="383">
        <v>464339</v>
      </c>
      <c r="I67" s="383">
        <v>509224</v>
      </c>
      <c r="J67" s="383">
        <v>474560</v>
      </c>
      <c r="K67" s="383">
        <v>527596</v>
      </c>
      <c r="L67" s="383">
        <v>404450</v>
      </c>
      <c r="M67" s="383">
        <v>433279</v>
      </c>
      <c r="N67" s="383">
        <v>404983</v>
      </c>
      <c r="O67" s="383">
        <v>486120</v>
      </c>
      <c r="P67" s="383">
        <v>356911</v>
      </c>
      <c r="Q67" s="383">
        <v>295463</v>
      </c>
      <c r="R67" s="417">
        <v>364456</v>
      </c>
      <c r="S67" s="480">
        <v>509801</v>
      </c>
      <c r="T67" s="561">
        <v>560026</v>
      </c>
      <c r="U67" s="583">
        <v>684152</v>
      </c>
      <c r="V67" s="752">
        <v>691723</v>
      </c>
      <c r="BL67" s="167"/>
    </row>
    <row r="68" spans="1:79" s="215" customFormat="1">
      <c r="A68" s="96" t="s">
        <v>323</v>
      </c>
      <c r="B68" s="883" t="s">
        <v>719</v>
      </c>
      <c r="C68" s="884"/>
      <c r="D68" s="884"/>
      <c r="E68" s="884"/>
      <c r="F68" s="884"/>
      <c r="G68" s="884"/>
      <c r="H68" s="884"/>
      <c r="I68" s="884"/>
      <c r="J68" s="884"/>
      <c r="K68" s="884"/>
      <c r="L68" s="884"/>
      <c r="M68" s="383">
        <v>228345</v>
      </c>
      <c r="N68" s="383">
        <v>115174</v>
      </c>
      <c r="O68" s="383">
        <v>263854</v>
      </c>
      <c r="P68" s="383">
        <v>195142</v>
      </c>
      <c r="Q68" s="383">
        <v>241998</v>
      </c>
      <c r="R68" s="417">
        <v>223718</v>
      </c>
      <c r="S68" s="480">
        <v>209746</v>
      </c>
      <c r="T68" s="561">
        <v>135414</v>
      </c>
      <c r="U68" s="583">
        <v>384714</v>
      </c>
      <c r="V68" s="752">
        <v>139367</v>
      </c>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167"/>
      <c r="BW68" s="167"/>
      <c r="BX68" s="167"/>
      <c r="BY68" s="167"/>
      <c r="BZ68" s="167"/>
      <c r="CA68" s="167"/>
    </row>
    <row r="69" spans="1:79" s="216" customFormat="1">
      <c r="A69" s="96" t="s">
        <v>574</v>
      </c>
      <c r="B69" s="383">
        <v>43485</v>
      </c>
      <c r="C69" s="166">
        <v>74749</v>
      </c>
      <c r="D69" s="383">
        <v>14991</v>
      </c>
      <c r="E69" s="383">
        <v>64266</v>
      </c>
      <c r="F69" s="383">
        <v>78389</v>
      </c>
      <c r="G69" s="383">
        <v>1434</v>
      </c>
      <c r="H69" s="383">
        <v>23188</v>
      </c>
      <c r="I69" s="383">
        <v>31890</v>
      </c>
      <c r="J69" s="383">
        <v>92261</v>
      </c>
      <c r="K69" s="383">
        <v>26489</v>
      </c>
      <c r="L69" s="383">
        <v>53805</v>
      </c>
      <c r="M69" s="845" t="s">
        <v>720</v>
      </c>
      <c r="N69" s="846"/>
      <c r="O69" s="846"/>
      <c r="P69" s="846"/>
      <c r="Q69" s="480">
        <v>2128</v>
      </c>
      <c r="R69" s="476"/>
      <c r="S69" s="480">
        <v>14497</v>
      </c>
      <c r="T69" s="561">
        <v>72433</v>
      </c>
      <c r="U69" s="583">
        <v>255702</v>
      </c>
      <c r="V69" s="752">
        <v>811</v>
      </c>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167"/>
      <c r="BW69" s="167"/>
      <c r="BX69" s="167"/>
      <c r="BY69" s="167"/>
      <c r="BZ69" s="167"/>
      <c r="CA69" s="167"/>
    </row>
    <row r="70" spans="1:79" s="216" customFormat="1">
      <c r="A70" s="96" t="s">
        <v>576</v>
      </c>
      <c r="B70" s="383">
        <v>2008653</v>
      </c>
      <c r="C70" s="166">
        <v>2273145</v>
      </c>
      <c r="D70" s="383">
        <v>2422059</v>
      </c>
      <c r="E70" s="383">
        <v>2743344</v>
      </c>
      <c r="F70" s="383">
        <v>2815297</v>
      </c>
      <c r="G70" s="383">
        <v>3036695</v>
      </c>
      <c r="H70" s="383">
        <v>2585447</v>
      </c>
      <c r="I70" s="383">
        <v>2134641</v>
      </c>
      <c r="J70" s="383">
        <v>1933061</v>
      </c>
      <c r="K70" s="383">
        <v>1969169</v>
      </c>
      <c r="L70" s="383">
        <v>1879766</v>
      </c>
      <c r="M70" s="846"/>
      <c r="N70" s="846"/>
      <c r="O70" s="846"/>
      <c r="P70" s="846"/>
      <c r="Q70" s="835" t="s">
        <v>720</v>
      </c>
      <c r="R70" s="836"/>
      <c r="S70" s="836"/>
      <c r="T70" s="836"/>
      <c r="U70" s="836"/>
      <c r="V70" s="836"/>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167"/>
      <c r="BW70" s="167"/>
      <c r="BX70" s="167"/>
      <c r="BY70" s="167"/>
      <c r="BZ70" s="167"/>
      <c r="CA70" s="167"/>
    </row>
    <row r="71" spans="1:79" s="215" customFormat="1" ht="14.65" customHeight="1">
      <c r="A71" s="96" t="s">
        <v>322</v>
      </c>
      <c r="B71" s="883" t="s">
        <v>719</v>
      </c>
      <c r="C71" s="884"/>
      <c r="D71" s="884"/>
      <c r="E71" s="884"/>
      <c r="F71" s="884"/>
      <c r="G71" s="884"/>
      <c r="H71" s="884"/>
      <c r="I71" s="884"/>
      <c r="J71" s="884"/>
      <c r="K71" s="884"/>
      <c r="L71" s="884"/>
      <c r="M71" s="383">
        <v>1830033</v>
      </c>
      <c r="N71" s="383">
        <v>1695043</v>
      </c>
      <c r="O71" s="383">
        <v>1894065</v>
      </c>
      <c r="P71" s="383">
        <v>1742649</v>
      </c>
      <c r="Q71" s="383">
        <v>2032813</v>
      </c>
      <c r="R71" s="417">
        <v>1847250</v>
      </c>
      <c r="S71" s="480">
        <v>2229363</v>
      </c>
      <c r="T71" s="561">
        <v>2196958</v>
      </c>
      <c r="U71" s="583">
        <v>2290746</v>
      </c>
      <c r="V71" s="752">
        <v>2116237</v>
      </c>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167"/>
      <c r="BW71" s="167"/>
      <c r="BX71" s="167"/>
      <c r="BY71" s="167"/>
      <c r="BZ71" s="167"/>
      <c r="CA71" s="167"/>
    </row>
    <row r="72" spans="1:79" s="216" customFormat="1">
      <c r="A72" s="96" t="s">
        <v>317</v>
      </c>
      <c r="B72" s="383">
        <v>42320</v>
      </c>
      <c r="C72" s="166">
        <v>28193</v>
      </c>
      <c r="D72" s="383">
        <v>9745</v>
      </c>
      <c r="E72" s="383">
        <v>108024</v>
      </c>
      <c r="F72" s="383">
        <v>9070</v>
      </c>
      <c r="G72" s="383">
        <v>5422</v>
      </c>
      <c r="H72" s="383">
        <v>11180</v>
      </c>
      <c r="I72" s="383">
        <v>15878</v>
      </c>
      <c r="J72" s="383">
        <v>16510</v>
      </c>
      <c r="K72" s="383">
        <v>27539</v>
      </c>
      <c r="L72" s="383">
        <v>6359</v>
      </c>
      <c r="M72" s="383">
        <v>34334</v>
      </c>
      <c r="N72" s="383">
        <v>253372</v>
      </c>
      <c r="O72" s="383">
        <v>94753</v>
      </c>
      <c r="P72" s="383">
        <v>475330</v>
      </c>
      <c r="Q72" s="383">
        <v>549598</v>
      </c>
      <c r="R72" s="417">
        <v>491441</v>
      </c>
      <c r="S72" s="480">
        <v>443038</v>
      </c>
      <c r="T72" s="561">
        <v>1202816</v>
      </c>
      <c r="U72" s="583">
        <v>604034</v>
      </c>
      <c r="V72" s="752">
        <v>642106</v>
      </c>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167"/>
      <c r="BW72" s="167"/>
      <c r="BX72" s="167"/>
      <c r="BY72" s="167"/>
      <c r="BZ72" s="167"/>
      <c r="CA72" s="167"/>
    </row>
    <row r="73" spans="1:79" s="216" customFormat="1">
      <c r="A73" s="221" t="s">
        <v>318</v>
      </c>
      <c r="B73" s="383">
        <v>185158</v>
      </c>
      <c r="C73" s="166">
        <v>145361</v>
      </c>
      <c r="D73" s="383">
        <v>226633</v>
      </c>
      <c r="E73" s="383">
        <v>234220</v>
      </c>
      <c r="F73" s="383">
        <v>296724</v>
      </c>
      <c r="G73" s="383">
        <v>272371</v>
      </c>
      <c r="H73" s="383">
        <v>294057</v>
      </c>
      <c r="I73" s="383">
        <v>270429</v>
      </c>
      <c r="J73" s="383">
        <v>342953</v>
      </c>
      <c r="K73" s="383">
        <v>353989</v>
      </c>
      <c r="L73" s="383">
        <v>380516</v>
      </c>
      <c r="M73" s="383">
        <v>233059</v>
      </c>
      <c r="N73" s="383">
        <v>205206</v>
      </c>
      <c r="O73" s="383">
        <v>185008</v>
      </c>
      <c r="P73" s="383">
        <v>147523</v>
      </c>
      <c r="Q73" s="383">
        <v>87055</v>
      </c>
      <c r="R73" s="417">
        <v>146896</v>
      </c>
      <c r="S73" s="480">
        <v>55629</v>
      </c>
      <c r="T73" s="561">
        <v>113967</v>
      </c>
      <c r="U73" s="583">
        <v>100275</v>
      </c>
      <c r="V73" s="752">
        <v>141697</v>
      </c>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167"/>
      <c r="BW73" s="167"/>
      <c r="BX73" s="167"/>
      <c r="BY73" s="167"/>
      <c r="BZ73" s="167"/>
      <c r="CA73" s="167"/>
    </row>
    <row r="74" spans="1:79">
      <c r="A74" s="96" t="s">
        <v>324</v>
      </c>
      <c r="B74" s="166">
        <v>1049221</v>
      </c>
      <c r="C74" s="166">
        <v>1473981</v>
      </c>
      <c r="D74" s="166">
        <v>1376104</v>
      </c>
      <c r="E74" s="166">
        <v>505670</v>
      </c>
      <c r="F74" s="166">
        <v>705020</v>
      </c>
      <c r="G74" s="166">
        <v>1030929</v>
      </c>
      <c r="H74" s="166">
        <v>912712</v>
      </c>
      <c r="I74" s="166">
        <v>636909</v>
      </c>
      <c r="J74" s="166">
        <v>246144</v>
      </c>
      <c r="K74" s="166">
        <v>1420909</v>
      </c>
      <c r="L74" s="383">
        <v>915135</v>
      </c>
      <c r="M74" s="383">
        <v>364912</v>
      </c>
      <c r="N74" s="383">
        <v>422123</v>
      </c>
      <c r="O74" s="383">
        <v>384881</v>
      </c>
      <c r="P74" s="383">
        <v>210379</v>
      </c>
      <c r="Q74" s="383">
        <v>909249</v>
      </c>
      <c r="R74" s="417">
        <v>491378</v>
      </c>
      <c r="S74" s="480">
        <v>823724</v>
      </c>
      <c r="T74" s="561">
        <v>960470</v>
      </c>
      <c r="U74" s="583">
        <v>1237952</v>
      </c>
      <c r="V74" s="752">
        <v>634837</v>
      </c>
    </row>
    <row r="75" spans="1:79" ht="26.25">
      <c r="A75" s="401" t="s">
        <v>577</v>
      </c>
      <c r="B75" s="178">
        <v>5778</v>
      </c>
      <c r="C75" s="178">
        <v>4397</v>
      </c>
      <c r="D75" s="178">
        <v>4397</v>
      </c>
      <c r="E75" s="178">
        <v>8951</v>
      </c>
      <c r="F75" s="178">
        <v>13133</v>
      </c>
      <c r="G75" s="178">
        <v>36215</v>
      </c>
      <c r="H75" s="178">
        <v>35833</v>
      </c>
      <c r="I75" s="178">
        <v>33041</v>
      </c>
      <c r="J75" s="178">
        <v>13668</v>
      </c>
      <c r="K75" s="178">
        <v>1337705</v>
      </c>
      <c r="L75" s="178">
        <v>1343947</v>
      </c>
      <c r="M75" s="166">
        <v>17898</v>
      </c>
      <c r="N75" s="166">
        <v>13283</v>
      </c>
      <c r="O75" s="166">
        <v>19612</v>
      </c>
      <c r="P75" s="166">
        <v>19368</v>
      </c>
      <c r="Q75" s="166">
        <v>15910</v>
      </c>
      <c r="R75" s="166">
        <v>13062</v>
      </c>
      <c r="S75" s="166">
        <v>13712</v>
      </c>
      <c r="T75" s="166">
        <v>21071</v>
      </c>
      <c r="U75" s="166">
        <v>22710</v>
      </c>
      <c r="V75" s="166">
        <v>1731004</v>
      </c>
    </row>
    <row r="76" spans="1:79">
      <c r="A76" s="94"/>
      <c r="B76" s="383">
        <v>3773978</v>
      </c>
      <c r="C76" s="383">
        <v>5032576</v>
      </c>
      <c r="D76" s="383">
        <v>4442864</v>
      </c>
      <c r="E76" s="383">
        <v>5110219</v>
      </c>
      <c r="F76" s="383">
        <v>5118909</v>
      </c>
      <c r="G76" s="383">
        <v>5802447</v>
      </c>
      <c r="H76" s="383">
        <v>4756584</v>
      </c>
      <c r="I76" s="383">
        <v>4788562</v>
      </c>
      <c r="J76" s="383">
        <v>3623223</v>
      </c>
      <c r="K76" s="383">
        <v>6396444</v>
      </c>
      <c r="L76" s="383">
        <v>5630595</v>
      </c>
      <c r="M76" s="181">
        <v>3947248</v>
      </c>
      <c r="N76" s="181">
        <v>3757700</v>
      </c>
      <c r="O76" s="181">
        <v>4308641</v>
      </c>
      <c r="P76" s="181">
        <v>3609381</v>
      </c>
      <c r="Q76" s="181">
        <v>4786474</v>
      </c>
      <c r="R76" s="181">
        <v>3978095</v>
      </c>
      <c r="S76" s="181">
        <v>4501173</v>
      </c>
      <c r="T76" s="181">
        <v>6079080</v>
      </c>
      <c r="U76" s="181">
        <v>6865478</v>
      </c>
      <c r="V76" s="181">
        <v>6821897</v>
      </c>
    </row>
    <row r="77" spans="1:79">
      <c r="A77" s="94"/>
      <c r="B77" s="88"/>
      <c r="C77" s="97"/>
      <c r="D77" s="88"/>
      <c r="E77" s="88"/>
      <c r="F77" s="88"/>
      <c r="G77" s="88"/>
      <c r="H77" s="383"/>
      <c r="I77" s="88"/>
      <c r="J77" s="88"/>
      <c r="K77" s="88"/>
      <c r="L77" s="383"/>
      <c r="M77" s="383"/>
      <c r="N77" s="383"/>
      <c r="O77" s="159"/>
      <c r="P77" s="159"/>
      <c r="Q77" s="159"/>
    </row>
    <row r="78" spans="1:79">
      <c r="A78" s="86" t="s">
        <v>326</v>
      </c>
      <c r="B78" s="172">
        <v>22016702</v>
      </c>
      <c r="C78" s="172">
        <v>23426963</v>
      </c>
      <c r="D78" s="172">
        <v>23404475</v>
      </c>
      <c r="E78" s="172">
        <v>28526996</v>
      </c>
      <c r="F78" s="172">
        <v>28968106</v>
      </c>
      <c r="G78" s="172">
        <v>31273677</v>
      </c>
      <c r="H78" s="172">
        <v>30689681</v>
      </c>
      <c r="I78" s="172">
        <v>32355570</v>
      </c>
      <c r="J78" s="172">
        <v>31577237</v>
      </c>
      <c r="K78" s="172">
        <v>34559193</v>
      </c>
      <c r="L78" s="172">
        <v>34322074</v>
      </c>
      <c r="M78" s="172">
        <v>32071433</v>
      </c>
      <c r="N78" s="172">
        <v>31661822</v>
      </c>
      <c r="O78" s="172">
        <v>33456894</v>
      </c>
      <c r="P78" s="172">
        <v>33225894</v>
      </c>
      <c r="Q78" s="172">
        <v>35835016</v>
      </c>
      <c r="R78" s="172">
        <v>35052682</v>
      </c>
      <c r="S78" s="172">
        <v>37097477</v>
      </c>
      <c r="T78" s="172">
        <v>39183499</v>
      </c>
      <c r="U78" s="172">
        <v>41917765</v>
      </c>
      <c r="V78" s="172">
        <v>40010337</v>
      </c>
    </row>
    <row r="79" spans="1:79">
      <c r="A79" s="94"/>
      <c r="B79" s="88"/>
      <c r="C79" s="88"/>
      <c r="D79" s="88"/>
      <c r="E79" s="88"/>
      <c r="F79" s="88"/>
      <c r="G79" s="88"/>
      <c r="H79" s="172"/>
      <c r="I79" s="172"/>
      <c r="J79" s="172"/>
      <c r="K79" s="172"/>
      <c r="L79" s="172"/>
      <c r="M79" s="172"/>
      <c r="N79" s="172"/>
      <c r="O79" s="230"/>
      <c r="P79" s="230"/>
      <c r="Q79" s="230"/>
      <c r="R79" s="230"/>
      <c r="S79" s="230"/>
      <c r="T79" s="230"/>
      <c r="U79" s="230"/>
    </row>
    <row r="80" spans="1:79">
      <c r="A80" s="125" t="s">
        <v>327</v>
      </c>
      <c r="B80" s="95"/>
      <c r="C80" s="95"/>
      <c r="D80" s="95"/>
      <c r="E80" s="95"/>
      <c r="F80" s="95"/>
      <c r="G80" s="95"/>
      <c r="H80" s="383"/>
      <c r="J80" s="159"/>
      <c r="K80" s="159"/>
      <c r="L80" s="159"/>
      <c r="M80" s="159"/>
      <c r="N80" s="159"/>
      <c r="O80" s="159"/>
    </row>
    <row r="81" spans="1:22" ht="26.25">
      <c r="A81" s="365" t="s">
        <v>578</v>
      </c>
      <c r="B81" s="177"/>
      <c r="C81" s="182"/>
      <c r="D81" s="177"/>
      <c r="E81" s="177"/>
      <c r="F81" s="165"/>
      <c r="G81" s="165"/>
      <c r="H81" s="165"/>
      <c r="J81" s="159"/>
      <c r="K81" s="159"/>
      <c r="L81" s="159"/>
      <c r="M81" s="159"/>
      <c r="N81" s="159"/>
      <c r="O81" s="159"/>
    </row>
    <row r="82" spans="1:22">
      <c r="A82" s="96" t="s">
        <v>329</v>
      </c>
      <c r="B82" s="383">
        <v>14304949</v>
      </c>
      <c r="C82" s="166">
        <v>15772945</v>
      </c>
      <c r="D82" s="383">
        <v>8762747</v>
      </c>
      <c r="E82" s="383">
        <v>8762747</v>
      </c>
      <c r="F82" s="383">
        <v>8762747</v>
      </c>
      <c r="G82" s="383">
        <v>8762747</v>
      </c>
      <c r="H82" s="383">
        <v>8762747</v>
      </c>
      <c r="I82" s="383">
        <v>8762747</v>
      </c>
      <c r="J82" s="383">
        <v>8762747</v>
      </c>
      <c r="K82" s="383">
        <v>8762747</v>
      </c>
      <c r="L82" s="383">
        <v>8762747</v>
      </c>
      <c r="M82" s="383">
        <v>8762747</v>
      </c>
      <c r="N82" s="383">
        <v>8762747</v>
      </c>
      <c r="O82" s="383">
        <v>8762747</v>
      </c>
      <c r="P82" s="383">
        <v>8762747</v>
      </c>
      <c r="Q82" s="383">
        <v>8762747</v>
      </c>
      <c r="R82" s="417">
        <v>8762747</v>
      </c>
      <c r="S82" s="480">
        <v>8762747</v>
      </c>
      <c r="T82" s="561">
        <v>8762747</v>
      </c>
      <c r="U82" s="583">
        <v>8762747</v>
      </c>
      <c r="V82" s="84">
        <v>8762747</v>
      </c>
    </row>
    <row r="83" spans="1:22">
      <c r="A83" s="96" t="s">
        <v>330</v>
      </c>
      <c r="B83" s="383">
        <v>240209</v>
      </c>
      <c r="C83" s="166">
        <v>475088</v>
      </c>
      <c r="D83" s="383">
        <v>7412882</v>
      </c>
      <c r="E83" s="383">
        <v>7412882</v>
      </c>
      <c r="F83" s="383">
        <v>7953021</v>
      </c>
      <c r="G83" s="383">
        <v>7953021</v>
      </c>
      <c r="H83" s="383">
        <v>9037699</v>
      </c>
      <c r="I83" s="383">
        <v>9037699</v>
      </c>
      <c r="J83" s="383">
        <v>10393686</v>
      </c>
      <c r="K83" s="383">
        <v>10393686</v>
      </c>
      <c r="L83" s="383">
        <v>11277247</v>
      </c>
      <c r="M83" s="383">
        <v>11277247</v>
      </c>
      <c r="N83" s="383">
        <v>7823339</v>
      </c>
      <c r="O83" s="383">
        <v>7823339</v>
      </c>
      <c r="P83" s="383">
        <v>7657086</v>
      </c>
      <c r="Q83" s="383">
        <v>7657086</v>
      </c>
      <c r="R83" s="417">
        <v>8511437</v>
      </c>
      <c r="S83" s="480">
        <v>8511437</v>
      </c>
      <c r="T83" s="561">
        <v>6801584</v>
      </c>
      <c r="U83" s="583">
        <v>6801584</v>
      </c>
      <c r="V83" s="84">
        <v>6801584</v>
      </c>
    </row>
    <row r="84" spans="1:22" ht="26.25">
      <c r="A84" s="365" t="s">
        <v>331</v>
      </c>
      <c r="B84" s="383">
        <v>-6195</v>
      </c>
      <c r="C84" s="166">
        <v>0</v>
      </c>
      <c r="D84" s="383">
        <v>0</v>
      </c>
      <c r="E84" s="383">
        <v>0</v>
      </c>
      <c r="F84" s="383">
        <v>-32514</v>
      </c>
      <c r="G84" s="383">
        <v>-153703</v>
      </c>
      <c r="H84" s="383">
        <v>-123859</v>
      </c>
      <c r="I84" s="383">
        <v>-126651</v>
      </c>
      <c r="J84" s="383">
        <v>-144845</v>
      </c>
      <c r="K84" s="383">
        <v>-143019</v>
      </c>
      <c r="L84" s="383">
        <v>-103630</v>
      </c>
      <c r="M84" s="383">
        <v>-73414</v>
      </c>
      <c r="N84" s="383">
        <v>-33849</v>
      </c>
      <c r="O84" s="383">
        <v>29660</v>
      </c>
      <c r="P84" s="383">
        <v>22915</v>
      </c>
      <c r="Q84" s="383">
        <v>23051</v>
      </c>
      <c r="R84" s="417">
        <v>12372</v>
      </c>
      <c r="S84" s="480">
        <v>3371</v>
      </c>
      <c r="T84" s="561">
        <v>647</v>
      </c>
      <c r="U84" s="583">
        <v>15666</v>
      </c>
      <c r="V84" s="159">
        <v>-91047</v>
      </c>
    </row>
    <row r="85" spans="1:22" ht="26.25">
      <c r="A85" s="365" t="s">
        <v>579</v>
      </c>
      <c r="B85" s="383">
        <v>0</v>
      </c>
      <c r="C85" s="166">
        <v>0</v>
      </c>
      <c r="D85" s="383">
        <v>0</v>
      </c>
      <c r="E85" s="383">
        <v>0</v>
      </c>
      <c r="F85" s="383">
        <v>9226</v>
      </c>
      <c r="G85" s="383">
        <v>0</v>
      </c>
      <c r="H85" s="383">
        <v>0</v>
      </c>
      <c r="I85" s="383">
        <v>0</v>
      </c>
      <c r="J85" s="383">
        <v>0</v>
      </c>
      <c r="K85" s="383">
        <v>0</v>
      </c>
      <c r="L85" s="383">
        <v>0</v>
      </c>
      <c r="M85" s="383">
        <v>0</v>
      </c>
      <c r="N85" s="383">
        <v>0</v>
      </c>
      <c r="O85" s="383">
        <v>0</v>
      </c>
      <c r="P85" s="383">
        <v>0</v>
      </c>
      <c r="Q85" s="383">
        <v>0</v>
      </c>
      <c r="R85" s="417">
        <v>0</v>
      </c>
      <c r="S85" s="480">
        <v>0</v>
      </c>
      <c r="T85" s="561">
        <v>0</v>
      </c>
      <c r="U85" s="583">
        <v>0</v>
      </c>
      <c r="V85" s="752">
        <v>0</v>
      </c>
    </row>
    <row r="86" spans="1:22" ht="26.25">
      <c r="A86" s="365" t="s">
        <v>301</v>
      </c>
      <c r="B86" s="383">
        <v>0</v>
      </c>
      <c r="C86" s="166">
        <v>-271</v>
      </c>
      <c r="D86" s="383">
        <v>-120</v>
      </c>
      <c r="E86" s="383">
        <v>87</v>
      </c>
      <c r="F86" s="383">
        <v>-164</v>
      </c>
      <c r="G86" s="383">
        <v>-370</v>
      </c>
      <c r="H86" s="383">
        <v>-11</v>
      </c>
      <c r="I86" s="383">
        <v>-1631</v>
      </c>
      <c r="J86" s="383">
        <v>-1590</v>
      </c>
      <c r="K86" s="383">
        <v>-1386</v>
      </c>
      <c r="L86" s="383">
        <v>-1358</v>
      </c>
      <c r="M86" s="383">
        <v>-791</v>
      </c>
      <c r="N86" s="383">
        <v>9131</v>
      </c>
      <c r="O86" s="383">
        <v>9200</v>
      </c>
      <c r="P86" s="383">
        <v>11345</v>
      </c>
      <c r="Q86" s="383">
        <v>6776</v>
      </c>
      <c r="R86" s="417">
        <v>15647</v>
      </c>
      <c r="S86" s="480">
        <v>14016</v>
      </c>
      <c r="T86" s="561">
        <v>13801</v>
      </c>
      <c r="U86" s="583">
        <v>14521</v>
      </c>
      <c r="V86" s="752">
        <v>12707</v>
      </c>
    </row>
    <row r="87" spans="1:22">
      <c r="A87" s="98" t="s">
        <v>580</v>
      </c>
      <c r="B87" s="178">
        <v>-2031013</v>
      </c>
      <c r="C87" s="178">
        <v>-1641605</v>
      </c>
      <c r="D87" s="178">
        <v>-1018094</v>
      </c>
      <c r="E87" s="178">
        <v>-481414</v>
      </c>
      <c r="F87" s="178">
        <v>-728008</v>
      </c>
      <c r="G87" s="178">
        <v>-255014</v>
      </c>
      <c r="H87" s="178">
        <v>-909855</v>
      </c>
      <c r="I87" s="178">
        <v>-344999</v>
      </c>
      <c r="J87" s="178">
        <v>-1216944</v>
      </c>
      <c r="K87" s="178">
        <v>-1045580</v>
      </c>
      <c r="L87" s="178">
        <v>-1472252</v>
      </c>
      <c r="M87" s="166">
        <v>-3947461</v>
      </c>
      <c r="N87" s="166">
        <v>-505261</v>
      </c>
      <c r="O87" s="166">
        <v>24320</v>
      </c>
      <c r="P87" s="166">
        <v>1390734</v>
      </c>
      <c r="Q87" s="166">
        <v>1586786</v>
      </c>
      <c r="R87" s="166">
        <v>1383852</v>
      </c>
      <c r="S87" s="166">
        <v>1004253</v>
      </c>
      <c r="T87" s="166">
        <v>3391350</v>
      </c>
      <c r="U87" s="166">
        <v>2597708</v>
      </c>
      <c r="V87" s="166">
        <v>2198752</v>
      </c>
    </row>
    <row r="88" spans="1:22">
      <c r="A88" s="94"/>
      <c r="B88" s="383">
        <v>12507950</v>
      </c>
      <c r="C88" s="383">
        <v>14606157</v>
      </c>
      <c r="D88" s="383">
        <v>15157415</v>
      </c>
      <c r="E88" s="383">
        <v>15694302</v>
      </c>
      <c r="F88" s="383">
        <v>15964308</v>
      </c>
      <c r="G88" s="383">
        <v>16306681</v>
      </c>
      <c r="H88" s="383">
        <v>16766721</v>
      </c>
      <c r="I88" s="383">
        <v>17327165</v>
      </c>
      <c r="J88" s="383">
        <v>17793054</v>
      </c>
      <c r="K88" s="383">
        <v>17966448</v>
      </c>
      <c r="L88" s="383">
        <v>18462754</v>
      </c>
      <c r="M88" s="181">
        <v>16018328</v>
      </c>
      <c r="N88" s="181">
        <v>16056107</v>
      </c>
      <c r="O88" s="181">
        <v>16649266</v>
      </c>
      <c r="P88" s="181">
        <v>17844827</v>
      </c>
      <c r="Q88" s="181">
        <v>18036446</v>
      </c>
      <c r="R88" s="181">
        <v>18686055</v>
      </c>
      <c r="S88" s="181">
        <v>18295824</v>
      </c>
      <c r="T88" s="181">
        <v>18970129</v>
      </c>
      <c r="U88" s="181">
        <v>18192226</v>
      </c>
      <c r="V88" s="181">
        <v>17684743</v>
      </c>
    </row>
    <row r="89" spans="1:22">
      <c r="A89" s="94"/>
      <c r="B89" s="88"/>
      <c r="C89" s="88"/>
      <c r="D89" s="88"/>
      <c r="E89" s="88"/>
      <c r="F89" s="88"/>
      <c r="G89" s="383"/>
      <c r="H89" s="383"/>
      <c r="I89" s="383"/>
      <c r="J89" s="383"/>
      <c r="K89" s="383"/>
      <c r="L89" s="383"/>
      <c r="M89" s="383"/>
      <c r="N89" s="383"/>
      <c r="O89" s="159"/>
      <c r="P89" s="159"/>
      <c r="Q89" s="159"/>
      <c r="S89" s="480"/>
      <c r="T89" s="561"/>
    </row>
    <row r="90" spans="1:22">
      <c r="A90" s="94" t="s">
        <v>333</v>
      </c>
      <c r="B90" s="383">
        <v>2289945</v>
      </c>
      <c r="C90" s="383">
        <v>496279</v>
      </c>
      <c r="D90" s="383">
        <v>479419</v>
      </c>
      <c r="E90" s="383">
        <v>455203</v>
      </c>
      <c r="F90" s="383">
        <v>474902</v>
      </c>
      <c r="G90" s="383">
        <v>493339</v>
      </c>
      <c r="H90" s="383">
        <v>526444</v>
      </c>
      <c r="I90" s="383">
        <v>466334</v>
      </c>
      <c r="J90" s="383">
        <v>29574</v>
      </c>
      <c r="K90" s="383">
        <v>30116</v>
      </c>
      <c r="L90" s="383">
        <v>29040</v>
      </c>
      <c r="M90" s="383">
        <v>29829</v>
      </c>
      <c r="N90" s="383">
        <v>28016</v>
      </c>
      <c r="O90" s="159">
        <v>30052</v>
      </c>
      <c r="P90" s="159">
        <v>31315</v>
      </c>
      <c r="Q90" s="159">
        <v>31367</v>
      </c>
      <c r="R90" s="159">
        <v>33180</v>
      </c>
      <c r="S90" s="159">
        <v>132657</v>
      </c>
      <c r="T90" s="159">
        <v>386282</v>
      </c>
      <c r="U90" s="159">
        <v>900434</v>
      </c>
      <c r="V90" s="159">
        <v>899840</v>
      </c>
    </row>
    <row r="91" spans="1:22">
      <c r="A91" s="94"/>
      <c r="B91" s="383"/>
      <c r="C91" s="383"/>
      <c r="D91" s="383"/>
      <c r="E91" s="383"/>
      <c r="F91" s="383"/>
      <c r="G91" s="383"/>
      <c r="H91" s="383"/>
      <c r="I91" s="383"/>
      <c r="J91" s="383"/>
      <c r="K91" s="383"/>
      <c r="L91" s="383"/>
      <c r="M91" s="383"/>
      <c r="N91" s="383"/>
      <c r="O91" s="159"/>
      <c r="P91" s="159"/>
      <c r="Q91" s="159"/>
    </row>
    <row r="92" spans="1:22">
      <c r="A92" s="100" t="s">
        <v>334</v>
      </c>
      <c r="B92" s="172">
        <v>14797895</v>
      </c>
      <c r="C92" s="172">
        <v>15102436</v>
      </c>
      <c r="D92" s="172">
        <v>15636834</v>
      </c>
      <c r="E92" s="172">
        <v>16149505</v>
      </c>
      <c r="F92" s="172">
        <v>16439210</v>
      </c>
      <c r="G92" s="172">
        <v>16800020</v>
      </c>
      <c r="H92" s="172">
        <v>17293165</v>
      </c>
      <c r="I92" s="172">
        <v>17793499</v>
      </c>
      <c r="J92" s="172">
        <v>17822628</v>
      </c>
      <c r="K92" s="172">
        <v>17996564</v>
      </c>
      <c r="L92" s="172">
        <v>18491794</v>
      </c>
      <c r="M92" s="172">
        <v>16048157</v>
      </c>
      <c r="N92" s="172">
        <v>16084123</v>
      </c>
      <c r="O92" s="172">
        <v>16679318</v>
      </c>
      <c r="P92" s="172">
        <v>17876142</v>
      </c>
      <c r="Q92" s="172">
        <v>18067813</v>
      </c>
      <c r="R92" s="172">
        <v>18719235</v>
      </c>
      <c r="S92" s="172">
        <v>18428481</v>
      </c>
      <c r="T92" s="172">
        <v>19356411</v>
      </c>
      <c r="U92" s="172">
        <v>19092660</v>
      </c>
      <c r="V92" s="172">
        <v>18584583</v>
      </c>
    </row>
    <row r="93" spans="1:22">
      <c r="A93" s="94"/>
      <c r="B93" s="121"/>
      <c r="C93" s="121"/>
      <c r="D93" s="121"/>
      <c r="E93" s="121"/>
      <c r="F93" s="121"/>
      <c r="G93" s="121"/>
      <c r="H93" s="172"/>
      <c r="I93" s="172"/>
      <c r="J93" s="172"/>
      <c r="K93" s="172"/>
      <c r="L93" s="172"/>
      <c r="M93" s="172"/>
      <c r="N93" s="172"/>
      <c r="O93" s="172"/>
      <c r="P93" s="172"/>
      <c r="Q93" s="172"/>
      <c r="R93" s="172"/>
      <c r="S93" s="172"/>
      <c r="T93" s="172"/>
      <c r="U93" s="172"/>
      <c r="V93" s="172"/>
    </row>
    <row r="94" spans="1:22">
      <c r="A94" s="125" t="s">
        <v>335</v>
      </c>
      <c r="B94" s="177"/>
      <c r="C94" s="182"/>
      <c r="D94" s="177"/>
      <c r="E94" s="177"/>
      <c r="F94" s="165"/>
      <c r="G94" s="165"/>
      <c r="H94" s="165"/>
      <c r="I94" s="165"/>
      <c r="J94" s="159"/>
      <c r="K94" s="159"/>
      <c r="L94" s="159"/>
      <c r="M94" s="159"/>
      <c r="N94" s="159"/>
      <c r="O94" s="159"/>
      <c r="P94" s="159"/>
      <c r="S94" s="159"/>
    </row>
    <row r="95" spans="1:22" ht="15.75">
      <c r="A95" s="96" t="s">
        <v>581</v>
      </c>
      <c r="B95" s="383">
        <v>989098</v>
      </c>
      <c r="C95" s="166">
        <v>1076178</v>
      </c>
      <c r="D95" s="383">
        <v>1045564</v>
      </c>
      <c r="E95" s="383">
        <v>4251944</v>
      </c>
      <c r="F95" s="383">
        <v>4883367</v>
      </c>
      <c r="G95" s="383">
        <v>5222882</v>
      </c>
      <c r="H95" s="383">
        <v>5606826</v>
      </c>
      <c r="I95" s="383">
        <v>5500532</v>
      </c>
      <c r="J95" s="383">
        <v>6005603</v>
      </c>
      <c r="K95" s="383">
        <v>7422332</v>
      </c>
      <c r="L95" s="383">
        <v>7367670</v>
      </c>
      <c r="M95" s="183">
        <v>4890404</v>
      </c>
      <c r="N95" s="837">
        <v>7754327</v>
      </c>
      <c r="O95" s="837">
        <v>8759789</v>
      </c>
      <c r="P95" s="837">
        <v>8809471</v>
      </c>
      <c r="Q95" s="837">
        <v>9501414</v>
      </c>
      <c r="R95" s="837">
        <v>9579171</v>
      </c>
      <c r="S95" s="837">
        <v>8488210</v>
      </c>
      <c r="T95" s="837">
        <v>10275871</v>
      </c>
      <c r="U95" s="837">
        <v>11830183</v>
      </c>
      <c r="V95" s="837">
        <v>13177984</v>
      </c>
    </row>
    <row r="96" spans="1:22" ht="15.75">
      <c r="A96" s="221" t="s">
        <v>998</v>
      </c>
      <c r="B96" s="383">
        <v>75115</v>
      </c>
      <c r="C96" s="166">
        <v>67810</v>
      </c>
      <c r="D96" s="383">
        <v>61246</v>
      </c>
      <c r="E96" s="383">
        <v>56232</v>
      </c>
      <c r="F96" s="383">
        <v>48780</v>
      </c>
      <c r="G96" s="383">
        <v>41796</v>
      </c>
      <c r="H96" s="383">
        <v>34874</v>
      </c>
      <c r="I96" s="383">
        <v>61643</v>
      </c>
      <c r="J96" s="383">
        <v>52858</v>
      </c>
      <c r="K96" s="383">
        <v>46443</v>
      </c>
      <c r="L96" s="383">
        <v>39652</v>
      </c>
      <c r="M96" s="183">
        <v>33723</v>
      </c>
      <c r="N96" s="838"/>
      <c r="O96" s="838"/>
      <c r="P96" s="838"/>
      <c r="Q96" s="838"/>
      <c r="R96" s="838"/>
      <c r="S96" s="838"/>
      <c r="T96" s="838"/>
      <c r="U96" s="838"/>
      <c r="V96" s="838"/>
    </row>
    <row r="97" spans="1:22" ht="26.25">
      <c r="A97" s="365" t="s">
        <v>582</v>
      </c>
      <c r="B97" s="383">
        <v>8041</v>
      </c>
      <c r="C97" s="166">
        <v>6910</v>
      </c>
      <c r="D97" s="383">
        <v>6213</v>
      </c>
      <c r="E97" s="383">
        <v>7968</v>
      </c>
      <c r="F97" s="383">
        <v>7197</v>
      </c>
      <c r="G97" s="383">
        <v>7890</v>
      </c>
      <c r="H97" s="383">
        <v>9180</v>
      </c>
      <c r="I97" s="383">
        <v>7827</v>
      </c>
      <c r="J97" s="383">
        <v>46841</v>
      </c>
      <c r="K97" s="383">
        <v>48986</v>
      </c>
      <c r="L97" s="383">
        <v>64058</v>
      </c>
      <c r="M97" s="183">
        <v>86549</v>
      </c>
      <c r="N97" s="183">
        <v>47775</v>
      </c>
      <c r="O97" s="183">
        <v>72374</v>
      </c>
      <c r="P97" s="183">
        <v>76888</v>
      </c>
      <c r="Q97" s="183">
        <v>86662</v>
      </c>
      <c r="R97" s="183">
        <v>83412</v>
      </c>
      <c r="S97" s="183">
        <v>69840</v>
      </c>
      <c r="T97" s="183">
        <v>29998</v>
      </c>
      <c r="U97" s="183">
        <v>62569</v>
      </c>
      <c r="V97" s="183">
        <f>147051-V98</f>
        <v>40038</v>
      </c>
    </row>
    <row r="98" spans="1:22" ht="15.75">
      <c r="A98" s="96" t="s">
        <v>583</v>
      </c>
      <c r="B98" s="382" t="s">
        <v>69</v>
      </c>
      <c r="C98" s="166">
        <v>0</v>
      </c>
      <c r="D98" s="382" t="s">
        <v>69</v>
      </c>
      <c r="E98" s="166">
        <v>0</v>
      </c>
      <c r="F98" s="382" t="s">
        <v>69</v>
      </c>
      <c r="G98" s="383">
        <v>150594</v>
      </c>
      <c r="H98" s="383">
        <v>83862</v>
      </c>
      <c r="I98" s="383">
        <v>87573</v>
      </c>
      <c r="J98" s="383">
        <v>103198</v>
      </c>
      <c r="K98" s="383">
        <v>93501</v>
      </c>
      <c r="L98" s="383">
        <v>93800</v>
      </c>
      <c r="M98" s="183">
        <v>15156</v>
      </c>
      <c r="N98" s="183">
        <v>12</v>
      </c>
      <c r="O98" s="183">
        <v>0</v>
      </c>
      <c r="P98" s="183">
        <v>21</v>
      </c>
      <c r="Q98" s="183">
        <v>4958</v>
      </c>
      <c r="R98" s="183">
        <v>7213</v>
      </c>
      <c r="S98" s="183">
        <v>37930</v>
      </c>
      <c r="T98" s="183">
        <v>27297</v>
      </c>
      <c r="U98" s="183">
        <v>16848</v>
      </c>
      <c r="V98" s="183">
        <v>107013</v>
      </c>
    </row>
    <row r="99" spans="1:22" ht="15.75">
      <c r="A99" s="96" t="s">
        <v>337</v>
      </c>
      <c r="B99" s="865" t="s">
        <v>71</v>
      </c>
      <c r="C99" s="179">
        <v>1158941</v>
      </c>
      <c r="D99" s="865" t="s">
        <v>74</v>
      </c>
      <c r="E99" s="180">
        <v>1203375</v>
      </c>
      <c r="F99" s="865" t="s">
        <v>77</v>
      </c>
      <c r="G99" s="383">
        <v>1568219</v>
      </c>
      <c r="H99" s="383">
        <v>1543852</v>
      </c>
      <c r="I99" s="383">
        <v>1497814</v>
      </c>
      <c r="J99" s="383">
        <v>1494542</v>
      </c>
      <c r="K99" s="383">
        <v>1948323</v>
      </c>
      <c r="L99" s="383">
        <v>1940365</v>
      </c>
      <c r="M99" s="183">
        <v>1735206</v>
      </c>
      <c r="N99" s="183">
        <v>1767471</v>
      </c>
      <c r="O99" s="183">
        <v>1373385</v>
      </c>
      <c r="P99" s="183">
        <v>1371183</v>
      </c>
      <c r="Q99" s="183">
        <v>1380650</v>
      </c>
      <c r="R99" s="183">
        <v>1080793</v>
      </c>
      <c r="S99" s="183">
        <v>1114191</v>
      </c>
      <c r="T99" s="183">
        <v>1098442</v>
      </c>
      <c r="U99" s="183">
        <v>1313480</v>
      </c>
      <c r="V99" s="183">
        <v>917885</v>
      </c>
    </row>
    <row r="100" spans="1:22" ht="15.75">
      <c r="A100" s="96" t="s">
        <v>345</v>
      </c>
      <c r="B100" s="866"/>
      <c r="C100" s="166">
        <v>30861</v>
      </c>
      <c r="D100" s="866"/>
      <c r="E100" s="383">
        <v>61200</v>
      </c>
      <c r="F100" s="866"/>
      <c r="G100" s="383">
        <v>82523</v>
      </c>
      <c r="H100" s="383">
        <v>84558</v>
      </c>
      <c r="I100" s="383">
        <v>141408</v>
      </c>
      <c r="J100" s="383">
        <v>140542</v>
      </c>
      <c r="K100" s="383">
        <v>165278</v>
      </c>
      <c r="L100" s="383">
        <v>166795</v>
      </c>
      <c r="M100" s="183">
        <v>377372</v>
      </c>
      <c r="N100" s="183">
        <v>442561</v>
      </c>
      <c r="O100" s="183">
        <v>449310</v>
      </c>
      <c r="P100" s="183">
        <v>296703</v>
      </c>
      <c r="Q100" s="183">
        <v>351138</v>
      </c>
      <c r="R100" s="183">
        <v>355721</v>
      </c>
      <c r="S100" s="183">
        <v>396513</v>
      </c>
      <c r="T100" s="183">
        <v>395241</v>
      </c>
      <c r="U100" s="183">
        <v>663130</v>
      </c>
      <c r="V100" s="183">
        <v>690279</v>
      </c>
    </row>
    <row r="101" spans="1:22" ht="15.75">
      <c r="A101" s="96" t="s">
        <v>339</v>
      </c>
      <c r="B101" s="383">
        <v>610845</v>
      </c>
      <c r="C101" s="166">
        <v>644522</v>
      </c>
      <c r="D101" s="383">
        <v>637279</v>
      </c>
      <c r="E101" s="383">
        <v>569562</v>
      </c>
      <c r="F101" s="383">
        <v>630731</v>
      </c>
      <c r="G101" s="383">
        <v>639643</v>
      </c>
      <c r="H101" s="383">
        <v>729055</v>
      </c>
      <c r="I101" s="383">
        <v>668487</v>
      </c>
      <c r="J101" s="383">
        <v>680537</v>
      </c>
      <c r="K101" s="383">
        <v>662072</v>
      </c>
      <c r="L101" s="383">
        <v>643584</v>
      </c>
      <c r="M101" s="183">
        <v>650364</v>
      </c>
      <c r="N101" s="183">
        <v>642503</v>
      </c>
      <c r="O101" s="183">
        <v>554293</v>
      </c>
      <c r="P101" s="183">
        <v>531524</v>
      </c>
      <c r="Q101" s="183">
        <v>541318</v>
      </c>
      <c r="R101" s="183">
        <v>360717</v>
      </c>
      <c r="S101" s="183">
        <v>440309</v>
      </c>
      <c r="T101" s="183">
        <v>442775</v>
      </c>
      <c r="U101" s="183">
        <v>460003</v>
      </c>
      <c r="V101" s="183">
        <v>367373</v>
      </c>
    </row>
    <row r="102" spans="1:22" ht="15.75">
      <c r="A102" s="96" t="s">
        <v>721</v>
      </c>
      <c r="B102" s="166">
        <v>1183700</v>
      </c>
      <c r="C102" s="166">
        <v>1191155</v>
      </c>
      <c r="D102" s="166">
        <v>1280221</v>
      </c>
      <c r="E102" s="166">
        <v>1388424</v>
      </c>
      <c r="F102" s="166">
        <v>1425554</v>
      </c>
      <c r="G102" s="166">
        <v>1367687</v>
      </c>
      <c r="H102" s="166">
        <v>1380064</v>
      </c>
      <c r="I102" s="166">
        <v>1339057</v>
      </c>
      <c r="J102" s="166">
        <v>1451536</v>
      </c>
      <c r="K102" s="166">
        <v>1357157</v>
      </c>
      <c r="L102" s="166">
        <v>1461528</v>
      </c>
      <c r="M102" s="481">
        <v>795176</v>
      </c>
      <c r="N102" s="481">
        <v>732661</v>
      </c>
      <c r="O102" s="481">
        <v>759568</v>
      </c>
      <c r="P102" s="481">
        <v>844105</v>
      </c>
      <c r="Q102" s="481">
        <v>871865</v>
      </c>
      <c r="R102" s="481">
        <v>858237</v>
      </c>
      <c r="S102" s="481">
        <v>823754</v>
      </c>
      <c r="T102" s="481">
        <v>764951</v>
      </c>
      <c r="U102" s="481">
        <v>605285</v>
      </c>
      <c r="V102" s="481">
        <v>835785</v>
      </c>
    </row>
    <row r="103" spans="1:22" ht="15.75">
      <c r="A103" s="96" t="s">
        <v>346</v>
      </c>
      <c r="B103" s="178">
        <v>0</v>
      </c>
      <c r="C103" s="178">
        <v>0</v>
      </c>
      <c r="D103" s="178">
        <v>0</v>
      </c>
      <c r="E103" s="178">
        <v>0</v>
      </c>
      <c r="F103" s="178">
        <v>0</v>
      </c>
      <c r="G103" s="178">
        <v>0</v>
      </c>
      <c r="H103" s="178">
        <v>0</v>
      </c>
      <c r="I103" s="178">
        <v>0</v>
      </c>
      <c r="J103" s="178">
        <v>0</v>
      </c>
      <c r="K103" s="178">
        <v>0</v>
      </c>
      <c r="L103" s="178">
        <v>0</v>
      </c>
      <c r="M103" s="184">
        <v>0</v>
      </c>
      <c r="N103" s="184">
        <v>0</v>
      </c>
      <c r="O103" s="184">
        <v>0</v>
      </c>
      <c r="P103" s="184">
        <v>0</v>
      </c>
      <c r="Q103" s="482">
        <v>1588</v>
      </c>
      <c r="R103" s="184">
        <v>0</v>
      </c>
      <c r="S103" s="184">
        <v>11507</v>
      </c>
      <c r="T103" s="184">
        <v>8776</v>
      </c>
      <c r="U103" s="184">
        <v>11776</v>
      </c>
      <c r="V103" s="184">
        <v>9045</v>
      </c>
    </row>
    <row r="104" spans="1:22">
      <c r="A104" s="140"/>
      <c r="B104" s="166">
        <v>3860387</v>
      </c>
      <c r="C104" s="166">
        <v>4176377</v>
      </c>
      <c r="D104" s="166">
        <v>4115836</v>
      </c>
      <c r="E104" s="166">
        <v>7538705</v>
      </c>
      <c r="F104" s="166">
        <v>8189894</v>
      </c>
      <c r="G104" s="166">
        <v>9081234</v>
      </c>
      <c r="H104" s="166">
        <v>9472271</v>
      </c>
      <c r="I104" s="166">
        <v>9304341</v>
      </c>
      <c r="J104" s="166">
        <v>9975657</v>
      </c>
      <c r="K104" s="166">
        <v>11744092</v>
      </c>
      <c r="L104" s="166">
        <v>11777452</v>
      </c>
      <c r="M104" s="166">
        <v>8583950</v>
      </c>
      <c r="N104" s="166">
        <v>11387310</v>
      </c>
      <c r="O104" s="166">
        <v>11968719</v>
      </c>
      <c r="P104" s="166">
        <v>11929895</v>
      </c>
      <c r="Q104" s="166">
        <v>12739852</v>
      </c>
      <c r="R104" s="166">
        <v>12325264</v>
      </c>
      <c r="S104" s="166">
        <v>11382254</v>
      </c>
      <c r="T104" s="166">
        <v>13043351</v>
      </c>
      <c r="U104" s="166">
        <v>14963274</v>
      </c>
      <c r="V104" s="166">
        <v>16145402</v>
      </c>
    </row>
    <row r="105" spans="1:22">
      <c r="A105" s="96" t="s">
        <v>343</v>
      </c>
      <c r="B105" s="177"/>
      <c r="C105" s="182"/>
      <c r="E105" s="177"/>
      <c r="F105" s="165"/>
      <c r="G105" s="165"/>
      <c r="H105" s="165"/>
      <c r="I105" s="165"/>
      <c r="J105" s="165"/>
      <c r="K105" s="159"/>
      <c r="L105" s="159">
        <v>0</v>
      </c>
      <c r="M105" s="159">
        <v>0</v>
      </c>
      <c r="N105" s="159"/>
      <c r="O105" s="159"/>
      <c r="S105" s="159"/>
    </row>
    <row r="106" spans="1:22" ht="26.25">
      <c r="A106" s="365" t="s">
        <v>585</v>
      </c>
      <c r="B106" s="383">
        <v>534404</v>
      </c>
      <c r="C106" s="166">
        <v>325027</v>
      </c>
      <c r="D106" s="383">
        <v>195849</v>
      </c>
      <c r="E106" s="383">
        <v>214169</v>
      </c>
      <c r="F106" s="383">
        <v>197340</v>
      </c>
      <c r="G106" s="383">
        <v>286990</v>
      </c>
      <c r="H106" s="383">
        <v>286568</v>
      </c>
      <c r="I106" s="383">
        <v>284633</v>
      </c>
      <c r="J106" s="383">
        <v>338249</v>
      </c>
      <c r="K106" s="383">
        <v>631530</v>
      </c>
      <c r="L106" s="383">
        <v>513116</v>
      </c>
      <c r="M106" s="183">
        <v>3201805</v>
      </c>
      <c r="N106" s="839">
        <v>1070720</v>
      </c>
      <c r="O106" s="839">
        <v>219740</v>
      </c>
      <c r="P106" s="839">
        <v>428241</v>
      </c>
      <c r="Q106" s="839">
        <v>351382</v>
      </c>
      <c r="R106" s="839">
        <v>287669</v>
      </c>
      <c r="S106" s="839">
        <v>2475167</v>
      </c>
      <c r="T106" s="839">
        <v>2109761</v>
      </c>
      <c r="U106" s="839">
        <v>2484093</v>
      </c>
      <c r="V106" s="839">
        <v>476666</v>
      </c>
    </row>
    <row r="107" spans="1:22" ht="15.75">
      <c r="A107" s="402" t="s">
        <v>999</v>
      </c>
      <c r="B107" s="383">
        <v>31777</v>
      </c>
      <c r="C107" s="166">
        <v>23452</v>
      </c>
      <c r="D107" s="383">
        <v>17786</v>
      </c>
      <c r="E107" s="383">
        <v>14761</v>
      </c>
      <c r="F107" s="383">
        <v>14701</v>
      </c>
      <c r="G107" s="383">
        <v>14482</v>
      </c>
      <c r="H107" s="383">
        <v>14662</v>
      </c>
      <c r="I107" s="383">
        <v>17327</v>
      </c>
      <c r="J107" s="383">
        <v>17171</v>
      </c>
      <c r="K107" s="383">
        <v>13461</v>
      </c>
      <c r="L107" s="383">
        <v>13114</v>
      </c>
      <c r="M107" s="183">
        <v>12715</v>
      </c>
      <c r="N107" s="840"/>
      <c r="O107" s="840"/>
      <c r="P107" s="840"/>
      <c r="Q107" s="840"/>
      <c r="R107" s="840"/>
      <c r="S107" s="840"/>
      <c r="T107" s="840"/>
      <c r="U107" s="840"/>
      <c r="V107" s="840"/>
    </row>
    <row r="108" spans="1:22" ht="15.75">
      <c r="A108" s="96" t="s">
        <v>341</v>
      </c>
      <c r="B108" s="867" t="s">
        <v>722</v>
      </c>
      <c r="C108" s="868"/>
      <c r="D108" s="868"/>
      <c r="E108" s="868"/>
      <c r="F108" s="868"/>
      <c r="G108" s="868"/>
      <c r="H108" s="868"/>
      <c r="I108" s="868"/>
      <c r="J108" s="868"/>
      <c r="K108" s="868"/>
      <c r="L108" s="868"/>
      <c r="M108" s="868"/>
      <c r="N108" s="183">
        <v>694023</v>
      </c>
      <c r="O108" s="183">
        <v>829729</v>
      </c>
      <c r="P108" s="183">
        <v>727048</v>
      </c>
      <c r="Q108" s="183">
        <v>1042427</v>
      </c>
      <c r="R108" s="183">
        <v>832995</v>
      </c>
      <c r="S108" s="183">
        <v>1127738</v>
      </c>
      <c r="T108" s="183">
        <v>773721</v>
      </c>
      <c r="U108" s="183">
        <v>847226</v>
      </c>
      <c r="V108" s="183">
        <v>734956</v>
      </c>
    </row>
    <row r="109" spans="1:22" ht="15.75">
      <c r="A109" s="96" t="s">
        <v>344</v>
      </c>
      <c r="B109" s="868"/>
      <c r="C109" s="868"/>
      <c r="D109" s="868"/>
      <c r="E109" s="868"/>
      <c r="F109" s="868"/>
      <c r="G109" s="868"/>
      <c r="H109" s="868"/>
      <c r="I109" s="868"/>
      <c r="J109" s="868"/>
      <c r="K109" s="868"/>
      <c r="L109" s="868"/>
      <c r="M109" s="868"/>
      <c r="N109" s="183">
        <v>368703</v>
      </c>
      <c r="O109" s="183">
        <v>1033804</v>
      </c>
      <c r="P109" s="183">
        <v>317430</v>
      </c>
      <c r="Q109" s="183">
        <v>797304</v>
      </c>
      <c r="R109" s="183">
        <v>465222</v>
      </c>
      <c r="S109" s="183">
        <v>794917</v>
      </c>
      <c r="T109" s="183">
        <v>432608</v>
      </c>
      <c r="U109" s="183">
        <v>757943</v>
      </c>
      <c r="V109" s="183">
        <v>387249</v>
      </c>
    </row>
    <row r="110" spans="1:22" ht="15.75">
      <c r="A110" s="96" t="s">
        <v>342</v>
      </c>
      <c r="B110" s="868"/>
      <c r="C110" s="868"/>
      <c r="D110" s="868"/>
      <c r="E110" s="868"/>
      <c r="F110" s="868"/>
      <c r="G110" s="868"/>
      <c r="H110" s="868"/>
      <c r="I110" s="868"/>
      <c r="J110" s="868"/>
      <c r="K110" s="868"/>
      <c r="L110" s="868"/>
      <c r="M110" s="868"/>
      <c r="N110" s="183">
        <v>182643</v>
      </c>
      <c r="O110" s="183">
        <v>255735</v>
      </c>
      <c r="P110" s="183">
        <v>189227</v>
      </c>
      <c r="Q110" s="183">
        <v>284913</v>
      </c>
      <c r="R110" s="183">
        <v>341707</v>
      </c>
      <c r="S110" s="183">
        <v>570579</v>
      </c>
      <c r="T110" s="183">
        <v>1003428</v>
      </c>
      <c r="U110" s="183">
        <v>452776</v>
      </c>
      <c r="V110" s="183">
        <f>814716-V112</f>
        <v>250399</v>
      </c>
    </row>
    <row r="111" spans="1:22" ht="26.25">
      <c r="A111" s="402" t="s">
        <v>582</v>
      </c>
      <c r="B111" s="383">
        <v>1127523</v>
      </c>
      <c r="C111" s="166">
        <v>1622806</v>
      </c>
      <c r="D111" s="383">
        <v>1479792</v>
      </c>
      <c r="E111" s="383">
        <v>2349121</v>
      </c>
      <c r="F111" s="383">
        <v>2131516</v>
      </c>
      <c r="G111" s="383">
        <v>2628449</v>
      </c>
      <c r="H111" s="383">
        <v>1541706</v>
      </c>
      <c r="I111" s="383">
        <v>2023537</v>
      </c>
      <c r="J111" s="383">
        <v>1625291</v>
      </c>
      <c r="K111" s="383">
        <v>1866865</v>
      </c>
      <c r="L111" s="383">
        <v>1702823</v>
      </c>
      <c r="M111" s="183">
        <v>1801262</v>
      </c>
      <c r="N111" s="847" t="s">
        <v>588</v>
      </c>
      <c r="O111" s="848"/>
      <c r="P111" s="849"/>
      <c r="Q111" s="849"/>
      <c r="R111" s="846"/>
      <c r="S111" s="159"/>
    </row>
    <row r="112" spans="1:22" ht="15.75">
      <c r="A112" s="96" t="s">
        <v>583</v>
      </c>
      <c r="B112" s="382" t="s">
        <v>69</v>
      </c>
      <c r="C112" s="166">
        <v>6917</v>
      </c>
      <c r="D112" s="382" t="s">
        <v>69</v>
      </c>
      <c r="E112" s="166">
        <v>80</v>
      </c>
      <c r="F112" s="382" t="s">
        <v>69</v>
      </c>
      <c r="G112" s="383">
        <v>40624</v>
      </c>
      <c r="H112" s="383">
        <v>74161</v>
      </c>
      <c r="I112" s="383">
        <v>73358</v>
      </c>
      <c r="J112" s="383">
        <v>80218</v>
      </c>
      <c r="K112" s="383">
        <v>102615</v>
      </c>
      <c r="L112" s="383">
        <v>98289</v>
      </c>
      <c r="M112" s="183">
        <v>96953</v>
      </c>
      <c r="N112" s="183">
        <v>125840</v>
      </c>
      <c r="O112" s="183">
        <v>560</v>
      </c>
      <c r="P112" s="183">
        <v>4043</v>
      </c>
      <c r="Q112" s="183">
        <v>57249</v>
      </c>
      <c r="R112" s="183">
        <v>202747</v>
      </c>
      <c r="S112" s="183">
        <v>202992</v>
      </c>
      <c r="T112" s="183">
        <v>201977</v>
      </c>
      <c r="U112" s="183">
        <v>107679</v>
      </c>
      <c r="V112" s="183">
        <v>564317</v>
      </c>
    </row>
    <row r="113" spans="1:22" ht="15.75">
      <c r="A113" s="96" t="s">
        <v>337</v>
      </c>
      <c r="B113" s="865" t="s">
        <v>80</v>
      </c>
      <c r="C113" s="179">
        <v>169492</v>
      </c>
      <c r="D113" s="865" t="s">
        <v>83</v>
      </c>
      <c r="E113" s="180">
        <v>153676</v>
      </c>
      <c r="F113" s="865" t="s">
        <v>86</v>
      </c>
      <c r="G113" s="383">
        <v>167704</v>
      </c>
      <c r="H113" s="383">
        <v>165595</v>
      </c>
      <c r="I113" s="383">
        <v>162368</v>
      </c>
      <c r="J113" s="383">
        <v>142315</v>
      </c>
      <c r="K113" s="383">
        <v>158954</v>
      </c>
      <c r="L113" s="383">
        <v>128598</v>
      </c>
      <c r="M113" s="183">
        <v>172505</v>
      </c>
      <c r="N113" s="183">
        <v>146575</v>
      </c>
      <c r="O113" s="183">
        <v>158228</v>
      </c>
      <c r="P113" s="183">
        <v>127480</v>
      </c>
      <c r="Q113" s="183">
        <v>134273</v>
      </c>
      <c r="R113" s="183">
        <v>92358</v>
      </c>
      <c r="S113" s="183">
        <v>117287</v>
      </c>
      <c r="T113" s="183">
        <v>110642</v>
      </c>
      <c r="U113" s="183">
        <v>118418</v>
      </c>
      <c r="V113" s="183">
        <v>102364</v>
      </c>
    </row>
    <row r="114" spans="1:22" ht="15.75">
      <c r="A114" s="96" t="s">
        <v>345</v>
      </c>
      <c r="B114" s="866"/>
      <c r="C114" s="166">
        <v>989253</v>
      </c>
      <c r="D114" s="866"/>
      <c r="E114" s="383">
        <v>1023328</v>
      </c>
      <c r="F114" s="866"/>
      <c r="G114" s="383">
        <v>1103036</v>
      </c>
      <c r="H114" s="383">
        <v>753330</v>
      </c>
      <c r="I114" s="383">
        <v>1563019</v>
      </c>
      <c r="J114" s="383">
        <v>671999</v>
      </c>
      <c r="K114" s="383">
        <v>1081415</v>
      </c>
      <c r="L114" s="383">
        <v>611345</v>
      </c>
      <c r="M114" s="183">
        <v>1196178</v>
      </c>
      <c r="N114" s="183">
        <v>706776</v>
      </c>
      <c r="O114" s="183">
        <v>1331277</v>
      </c>
      <c r="P114" s="183">
        <v>1057746</v>
      </c>
      <c r="Q114" s="183">
        <v>1306660</v>
      </c>
      <c r="R114" s="183">
        <v>827555</v>
      </c>
      <c r="S114" s="183">
        <v>1054837</v>
      </c>
      <c r="T114" s="183">
        <v>1119951</v>
      </c>
      <c r="U114" s="183">
        <v>1941986</v>
      </c>
      <c r="V114" s="183">
        <v>1150460</v>
      </c>
    </row>
    <row r="115" spans="1:22" ht="15.75">
      <c r="A115" s="96" t="s">
        <v>339</v>
      </c>
      <c r="B115" s="383">
        <v>238590</v>
      </c>
      <c r="C115" s="166">
        <v>189712</v>
      </c>
      <c r="D115" s="383">
        <v>280809</v>
      </c>
      <c r="E115" s="383">
        <v>275147</v>
      </c>
      <c r="F115" s="383">
        <v>294764</v>
      </c>
      <c r="G115" s="383">
        <v>268870</v>
      </c>
      <c r="H115" s="383">
        <v>399562</v>
      </c>
      <c r="I115" s="383">
        <v>239639</v>
      </c>
      <c r="J115" s="383">
        <v>313347</v>
      </c>
      <c r="K115" s="383">
        <v>245520</v>
      </c>
      <c r="L115" s="383">
        <v>293190</v>
      </c>
      <c r="M115" s="183">
        <v>254337</v>
      </c>
      <c r="N115" s="183">
        <v>304205</v>
      </c>
      <c r="O115" s="183">
        <v>267662</v>
      </c>
      <c r="P115" s="183">
        <v>323693</v>
      </c>
      <c r="Q115" s="183">
        <v>296576</v>
      </c>
      <c r="R115" s="183">
        <v>299101</v>
      </c>
      <c r="S115" s="183">
        <v>200097</v>
      </c>
      <c r="T115" s="183">
        <v>332113</v>
      </c>
      <c r="U115" s="183">
        <v>185544</v>
      </c>
      <c r="V115" s="183">
        <v>302170</v>
      </c>
    </row>
    <row r="116" spans="1:22" ht="15.75">
      <c r="A116" s="96" t="s">
        <v>589</v>
      </c>
      <c r="B116" s="383">
        <v>68663</v>
      </c>
      <c r="C116" s="166">
        <v>68672</v>
      </c>
      <c r="D116" s="383">
        <v>76310</v>
      </c>
      <c r="E116" s="383">
        <v>163437</v>
      </c>
      <c r="F116" s="383">
        <v>45975</v>
      </c>
      <c r="G116" s="383">
        <v>113034</v>
      </c>
      <c r="H116" s="383">
        <v>63354</v>
      </c>
      <c r="I116" s="383">
        <v>79035</v>
      </c>
      <c r="J116" s="383">
        <v>1786</v>
      </c>
      <c r="K116" s="383">
        <v>13518</v>
      </c>
      <c r="L116" s="383">
        <v>1312</v>
      </c>
      <c r="M116" s="183">
        <v>85357</v>
      </c>
      <c r="N116" s="183">
        <v>0</v>
      </c>
      <c r="O116" s="183">
        <v>0</v>
      </c>
      <c r="P116" s="183">
        <v>0</v>
      </c>
      <c r="Q116" s="183">
        <v>38446</v>
      </c>
      <c r="R116" s="183"/>
      <c r="S116" s="183">
        <v>426</v>
      </c>
      <c r="T116" s="183">
        <v>3353</v>
      </c>
      <c r="U116" s="183">
        <v>3853</v>
      </c>
      <c r="V116" s="183">
        <v>35867</v>
      </c>
    </row>
    <row r="117" spans="1:22" ht="15.75">
      <c r="A117" s="96" t="s">
        <v>982</v>
      </c>
      <c r="B117" s="867" t="s">
        <v>723</v>
      </c>
      <c r="C117" s="868"/>
      <c r="D117" s="868"/>
      <c r="E117" s="868"/>
      <c r="F117" s="868"/>
      <c r="G117" s="868"/>
      <c r="H117" s="868"/>
      <c r="I117" s="868"/>
      <c r="J117" s="868"/>
      <c r="K117" s="868"/>
      <c r="L117" s="868"/>
      <c r="M117" s="868"/>
      <c r="N117" s="183">
        <v>286637</v>
      </c>
      <c r="O117" s="183">
        <v>410943</v>
      </c>
      <c r="P117" s="183">
        <v>471021</v>
      </c>
      <c r="Q117" s="183">
        <v>411714</v>
      </c>
      <c r="R117" s="183">
        <v>320851</v>
      </c>
      <c r="S117" s="183">
        <v>405654</v>
      </c>
      <c r="T117" s="183">
        <v>328966</v>
      </c>
      <c r="U117" s="183">
        <v>589001</v>
      </c>
      <c r="V117" s="183">
        <v>491924</v>
      </c>
    </row>
    <row r="118" spans="1:22" ht="15.75">
      <c r="A118" s="96" t="s">
        <v>346</v>
      </c>
      <c r="B118" s="166">
        <v>639528</v>
      </c>
      <c r="C118" s="166">
        <v>752819</v>
      </c>
      <c r="D118" s="166">
        <v>686263</v>
      </c>
      <c r="E118" s="166">
        <v>645067</v>
      </c>
      <c r="F118" s="166">
        <v>796374</v>
      </c>
      <c r="G118" s="166">
        <v>769234</v>
      </c>
      <c r="H118" s="166">
        <v>625307</v>
      </c>
      <c r="I118" s="166">
        <v>814814</v>
      </c>
      <c r="J118" s="166">
        <v>588576</v>
      </c>
      <c r="K118" s="166">
        <v>619689</v>
      </c>
      <c r="L118" s="166">
        <v>606884</v>
      </c>
      <c r="M118" s="183">
        <v>618214</v>
      </c>
      <c r="N118" s="183">
        <v>304267</v>
      </c>
      <c r="O118" s="183">
        <v>301179</v>
      </c>
      <c r="P118" s="183">
        <v>315124</v>
      </c>
      <c r="Q118" s="183">
        <v>301179</v>
      </c>
      <c r="R118" s="183">
        <v>337978</v>
      </c>
      <c r="S118" s="183">
        <v>337048</v>
      </c>
      <c r="T118" s="183">
        <v>367217</v>
      </c>
      <c r="U118" s="183">
        <v>364376</v>
      </c>
      <c r="V118" s="183">
        <v>413766</v>
      </c>
    </row>
    <row r="119" spans="1:22" ht="26.25">
      <c r="A119" s="390" t="s">
        <v>590</v>
      </c>
      <c r="B119" s="178">
        <v>0</v>
      </c>
      <c r="C119" s="178">
        <v>0</v>
      </c>
      <c r="D119" s="178">
        <v>0</v>
      </c>
      <c r="E119" s="178">
        <v>0</v>
      </c>
      <c r="F119" s="178">
        <v>0</v>
      </c>
      <c r="G119" s="178">
        <v>0</v>
      </c>
      <c r="H119" s="178">
        <v>0</v>
      </c>
      <c r="I119" s="178">
        <v>0</v>
      </c>
      <c r="J119" s="178">
        <v>0</v>
      </c>
      <c r="K119" s="178">
        <v>84970</v>
      </c>
      <c r="L119" s="178">
        <v>84157</v>
      </c>
      <c r="M119" s="184">
        <v>0</v>
      </c>
      <c r="N119" s="184">
        <v>0</v>
      </c>
      <c r="O119" s="184">
        <v>0</v>
      </c>
      <c r="P119" s="184">
        <v>0</v>
      </c>
      <c r="Q119" s="184">
        <v>0</v>
      </c>
      <c r="R119" s="184">
        <v>0</v>
      </c>
      <c r="S119" s="184">
        <v>0</v>
      </c>
      <c r="T119" s="184"/>
      <c r="U119" s="184">
        <v>8936</v>
      </c>
      <c r="V119" s="184">
        <v>370214</v>
      </c>
    </row>
    <row r="120" spans="1:22">
      <c r="A120" s="94"/>
      <c r="B120" s="383">
        <v>3358420</v>
      </c>
      <c r="C120" s="383">
        <v>4148150</v>
      </c>
      <c r="D120" s="383">
        <v>3651805</v>
      </c>
      <c r="E120" s="383">
        <v>4838786</v>
      </c>
      <c r="F120" s="383">
        <v>4339002</v>
      </c>
      <c r="G120" s="383">
        <v>5392423</v>
      </c>
      <c r="H120" s="383">
        <v>3924245</v>
      </c>
      <c r="I120" s="383">
        <v>5257730</v>
      </c>
      <c r="J120" s="383">
        <v>3778952</v>
      </c>
      <c r="K120" s="383">
        <v>4818537</v>
      </c>
      <c r="L120" s="383">
        <v>4052828</v>
      </c>
      <c r="M120" s="166">
        <v>7439326</v>
      </c>
      <c r="N120" s="166">
        <v>4190389</v>
      </c>
      <c r="O120" s="166">
        <v>4808857</v>
      </c>
      <c r="P120" s="166">
        <v>4052434</v>
      </c>
      <c r="Q120" s="166">
        <v>5027351</v>
      </c>
      <c r="R120" s="166">
        <v>4008183</v>
      </c>
      <c r="S120" s="166">
        <v>7286742</v>
      </c>
      <c r="T120" s="166">
        <v>6783737</v>
      </c>
      <c r="U120" s="166">
        <v>7861831</v>
      </c>
      <c r="V120" s="166">
        <v>5280352</v>
      </c>
    </row>
    <row r="121" spans="1:22">
      <c r="A121" s="94"/>
      <c r="B121" s="88"/>
      <c r="C121" s="88"/>
      <c r="D121" s="88"/>
      <c r="E121" s="88"/>
      <c r="F121" s="88"/>
      <c r="G121" s="383"/>
      <c r="H121" s="383"/>
      <c r="I121" s="383"/>
      <c r="J121" s="383"/>
      <c r="K121" s="159"/>
      <c r="L121" s="159">
        <v>0</v>
      </c>
      <c r="M121" s="166">
        <v>0</v>
      </c>
      <c r="N121" s="166"/>
      <c r="O121" s="159"/>
      <c r="P121" s="159"/>
      <c r="Q121" s="159"/>
      <c r="R121" s="159"/>
      <c r="S121" s="159"/>
      <c r="T121" s="159"/>
      <c r="U121" s="159"/>
      <c r="V121" s="159"/>
    </row>
    <row r="122" spans="1:22">
      <c r="A122" s="100" t="s">
        <v>347</v>
      </c>
      <c r="B122" s="172">
        <v>7218807</v>
      </c>
      <c r="C122" s="172">
        <v>8324527</v>
      </c>
      <c r="D122" s="172">
        <v>7767641</v>
      </c>
      <c r="E122" s="172">
        <v>12377491</v>
      </c>
      <c r="F122" s="172">
        <v>12528896</v>
      </c>
      <c r="G122" s="172">
        <v>14473657</v>
      </c>
      <c r="H122" s="172">
        <v>13396516</v>
      </c>
      <c r="I122" s="172">
        <v>14562071</v>
      </c>
      <c r="J122" s="172">
        <v>13754609</v>
      </c>
      <c r="K122" s="172">
        <v>16562629</v>
      </c>
      <c r="L122" s="172">
        <v>15830280</v>
      </c>
      <c r="M122" s="181">
        <v>16023276</v>
      </c>
      <c r="N122" s="181">
        <v>15577699</v>
      </c>
      <c r="O122" s="181">
        <v>16777576</v>
      </c>
      <c r="P122" s="181">
        <v>15557136</v>
      </c>
      <c r="Q122" s="181">
        <v>17767203</v>
      </c>
      <c r="R122" s="181">
        <v>16333447</v>
      </c>
      <c r="S122" s="181">
        <v>18668996</v>
      </c>
      <c r="T122" s="181">
        <v>19827088</v>
      </c>
      <c r="U122" s="181">
        <v>22825105</v>
      </c>
      <c r="V122" s="181">
        <v>21425754</v>
      </c>
    </row>
    <row r="123" spans="1:22">
      <c r="A123" s="94"/>
      <c r="B123" s="383"/>
      <c r="C123" s="383"/>
      <c r="D123" s="383"/>
      <c r="E123" s="383"/>
      <c r="F123" s="383"/>
      <c r="G123" s="383"/>
      <c r="H123" s="383"/>
      <c r="I123" s="383"/>
      <c r="J123" s="383"/>
      <c r="K123" s="159"/>
      <c r="L123" s="159">
        <v>0</v>
      </c>
      <c r="M123" s="181">
        <v>0</v>
      </c>
      <c r="N123" s="181"/>
      <c r="O123" s="181"/>
      <c r="P123" s="181"/>
      <c r="Q123" s="181"/>
      <c r="R123" s="181"/>
      <c r="S123" s="181"/>
      <c r="T123" s="181"/>
      <c r="U123" s="181"/>
      <c r="V123" s="181"/>
    </row>
    <row r="124" spans="1:22">
      <c r="A124" s="86" t="s">
        <v>348</v>
      </c>
      <c r="B124" s="172">
        <v>22016701.5</v>
      </c>
      <c r="C124" s="172">
        <v>23426963</v>
      </c>
      <c r="D124" s="172">
        <v>23404475</v>
      </c>
      <c r="E124" s="172">
        <v>28526996</v>
      </c>
      <c r="F124" s="172">
        <v>28968106</v>
      </c>
      <c r="G124" s="172">
        <v>31273677</v>
      </c>
      <c r="H124" s="172">
        <v>30689681</v>
      </c>
      <c r="I124" s="172">
        <v>32355570</v>
      </c>
      <c r="J124" s="172">
        <v>31577237</v>
      </c>
      <c r="K124" s="172">
        <v>34559193</v>
      </c>
      <c r="L124" s="172">
        <v>34322074</v>
      </c>
      <c r="M124" s="185">
        <v>32071433</v>
      </c>
      <c r="N124" s="185">
        <v>31661822</v>
      </c>
      <c r="O124" s="185">
        <v>33456894</v>
      </c>
      <c r="P124" s="185">
        <v>33225894</v>
      </c>
      <c r="Q124" s="185">
        <v>35835016</v>
      </c>
      <c r="R124" s="185">
        <v>35052682</v>
      </c>
      <c r="S124" s="185">
        <v>37097477</v>
      </c>
      <c r="T124" s="185">
        <v>39183499</v>
      </c>
      <c r="U124" s="185">
        <v>41917765</v>
      </c>
      <c r="V124" s="185">
        <v>40010337</v>
      </c>
    </row>
    <row r="125" spans="1:22">
      <c r="B125" s="116"/>
      <c r="C125" s="116"/>
      <c r="D125" s="177"/>
      <c r="E125" s="116"/>
      <c r="F125" s="165"/>
      <c r="G125" s="186"/>
      <c r="H125" s="186"/>
      <c r="Q125" s="159"/>
      <c r="R125" s="159"/>
      <c r="S125" s="159"/>
    </row>
    <row r="126" spans="1:22" ht="15.75">
      <c r="A126" s="385" t="s">
        <v>349</v>
      </c>
      <c r="B126" s="151"/>
      <c r="C126" s="151"/>
      <c r="D126" s="151"/>
      <c r="E126" s="151"/>
      <c r="F126" s="175"/>
      <c r="G126" s="175"/>
      <c r="H126" s="175"/>
      <c r="I126" s="110"/>
      <c r="J126" s="110"/>
      <c r="K126" s="110"/>
      <c r="L126" s="110"/>
      <c r="M126" s="110"/>
    </row>
    <row r="127" spans="1:22" ht="51">
      <c r="A127" s="381" t="s">
        <v>477</v>
      </c>
      <c r="B127" s="85" t="s">
        <v>688</v>
      </c>
      <c r="C127" s="85" t="s">
        <v>689</v>
      </c>
      <c r="D127" s="85" t="s">
        <v>690</v>
      </c>
      <c r="E127" s="85" t="s">
        <v>724</v>
      </c>
      <c r="F127" s="85" t="s">
        <v>692</v>
      </c>
      <c r="G127" s="85" t="s">
        <v>693</v>
      </c>
      <c r="H127" s="85" t="s">
        <v>694</v>
      </c>
      <c r="I127" s="112" t="s">
        <v>725</v>
      </c>
      <c r="J127" s="85" t="s">
        <v>726</v>
      </c>
      <c r="K127" s="85" t="s">
        <v>727</v>
      </c>
      <c r="L127" s="85" t="s">
        <v>728</v>
      </c>
      <c r="M127" s="85" t="s">
        <v>729</v>
      </c>
    </row>
    <row r="128" spans="1:22">
      <c r="A128" s="93" t="s">
        <v>350</v>
      </c>
      <c r="B128" s="144"/>
      <c r="C128" s="144"/>
      <c r="D128" s="144"/>
      <c r="E128" s="144"/>
      <c r="F128" s="144"/>
      <c r="G128" s="144"/>
      <c r="H128" s="144"/>
      <c r="I128" s="144"/>
      <c r="J128" s="144"/>
      <c r="K128" s="144"/>
      <c r="L128" s="144"/>
      <c r="M128" s="144"/>
    </row>
    <row r="129" spans="1:15">
      <c r="A129" s="152" t="s">
        <v>730</v>
      </c>
      <c r="B129" s="383">
        <v>721458</v>
      </c>
      <c r="C129" s="383">
        <v>535856</v>
      </c>
      <c r="D129" s="383">
        <v>914865</v>
      </c>
      <c r="E129" s="383">
        <v>685086</v>
      </c>
      <c r="F129" s="383">
        <v>1142356</v>
      </c>
      <c r="G129" s="383">
        <v>805221</v>
      </c>
      <c r="H129" s="383">
        <v>1086154</v>
      </c>
      <c r="I129" s="139">
        <v>599083</v>
      </c>
      <c r="J129" s="139">
        <v>925543</v>
      </c>
      <c r="K129" s="139">
        <v>572672</v>
      </c>
      <c r="L129" s="139">
        <v>858803</v>
      </c>
      <c r="M129" s="139">
        <v>-3046574</v>
      </c>
      <c r="N129" s="159"/>
      <c r="O129" s="159"/>
    </row>
    <row r="130" spans="1:15">
      <c r="A130" s="94" t="s">
        <v>731</v>
      </c>
      <c r="B130" s="383"/>
      <c r="C130" s="383"/>
      <c r="D130" s="383"/>
      <c r="E130" s="383"/>
      <c r="F130" s="383"/>
      <c r="G130" s="383"/>
      <c r="H130" s="383"/>
      <c r="I130" s="94"/>
      <c r="J130" s="139"/>
      <c r="K130" s="139"/>
      <c r="L130" s="139"/>
      <c r="M130" s="139"/>
      <c r="N130" s="159"/>
      <c r="O130" s="159"/>
    </row>
    <row r="131" spans="1:15">
      <c r="A131" s="152" t="s">
        <v>613</v>
      </c>
      <c r="B131" s="383">
        <v>0</v>
      </c>
      <c r="C131" s="383">
        <v>236</v>
      </c>
      <c r="D131" s="383">
        <v>539</v>
      </c>
      <c r="E131" s="383">
        <v>507</v>
      </c>
      <c r="F131" s="383">
        <v>671</v>
      </c>
      <c r="G131" s="383">
        <v>1063</v>
      </c>
      <c r="H131" s="383">
        <v>1414</v>
      </c>
      <c r="I131" s="139">
        <v>1295</v>
      </c>
      <c r="J131" s="139">
        <v>776</v>
      </c>
      <c r="K131" s="139">
        <v>160</v>
      </c>
      <c r="L131" s="139">
        <v>-4870</v>
      </c>
      <c r="M131" s="139">
        <v>-3063</v>
      </c>
      <c r="N131" s="159"/>
      <c r="O131" s="159"/>
    </row>
    <row r="132" spans="1:15">
      <c r="A132" s="105" t="s">
        <v>352</v>
      </c>
      <c r="B132" s="383">
        <v>688528</v>
      </c>
      <c r="C132" s="383">
        <v>670250</v>
      </c>
      <c r="D132" s="383">
        <v>697832</v>
      </c>
      <c r="E132" s="383">
        <v>713265</v>
      </c>
      <c r="F132" s="383">
        <v>827688</v>
      </c>
      <c r="G132" s="383">
        <v>858516</v>
      </c>
      <c r="H132" s="383">
        <v>863645</v>
      </c>
      <c r="I132" s="139">
        <v>863424</v>
      </c>
      <c r="J132" s="139">
        <v>912105</v>
      </c>
      <c r="K132" s="139">
        <v>884812</v>
      </c>
      <c r="L132" s="139">
        <v>870603</v>
      </c>
      <c r="M132" s="139">
        <v>962177</v>
      </c>
      <c r="N132" s="159"/>
      <c r="O132" s="159"/>
    </row>
    <row r="133" spans="1:15">
      <c r="A133" s="105" t="s">
        <v>614</v>
      </c>
      <c r="B133" s="383">
        <v>2777</v>
      </c>
      <c r="C133" s="383">
        <v>-2734</v>
      </c>
      <c r="D133" s="383">
        <v>-426</v>
      </c>
      <c r="E133" s="383">
        <v>3245</v>
      </c>
      <c r="F133" s="383">
        <v>-1119</v>
      </c>
      <c r="G133" s="383">
        <v>728</v>
      </c>
      <c r="H133" s="383">
        <v>1904</v>
      </c>
      <c r="I133" s="139">
        <v>-1057</v>
      </c>
      <c r="J133" s="139">
        <v>25</v>
      </c>
      <c r="K133" s="139">
        <v>7232</v>
      </c>
      <c r="L133" s="139">
        <v>-11427</v>
      </c>
      <c r="M133" s="139">
        <v>10712</v>
      </c>
      <c r="N133" s="159"/>
      <c r="O133" s="159"/>
    </row>
    <row r="134" spans="1:15">
      <c r="A134" s="105" t="s">
        <v>615</v>
      </c>
      <c r="B134" s="383">
        <v>56409</v>
      </c>
      <c r="C134" s="383">
        <v>75922</v>
      </c>
      <c r="D134" s="383">
        <v>25180</v>
      </c>
      <c r="E134" s="383">
        <v>33114</v>
      </c>
      <c r="F134" s="383">
        <v>107233</v>
      </c>
      <c r="G134" s="383">
        <v>118293</v>
      </c>
      <c r="H134" s="383">
        <v>104517</v>
      </c>
      <c r="I134" s="139">
        <v>115766</v>
      </c>
      <c r="J134" s="139">
        <v>137034</v>
      </c>
      <c r="K134" s="139">
        <v>149699</v>
      </c>
      <c r="L134" s="139">
        <v>137277</v>
      </c>
      <c r="M134" s="139">
        <v>136225</v>
      </c>
      <c r="N134" s="159"/>
      <c r="O134" s="159"/>
    </row>
    <row r="135" spans="1:15">
      <c r="A135" s="105" t="s">
        <v>616</v>
      </c>
      <c r="B135" s="383">
        <v>1252</v>
      </c>
      <c r="C135" s="383">
        <v>11901</v>
      </c>
      <c r="D135" s="383">
        <v>12205</v>
      </c>
      <c r="E135" s="383">
        <v>-28773</v>
      </c>
      <c r="F135" s="383">
        <v>17381</v>
      </c>
      <c r="G135" s="383">
        <v>17934</v>
      </c>
      <c r="H135" s="383">
        <v>235762</v>
      </c>
      <c r="I135" s="139">
        <v>81952</v>
      </c>
      <c r="J135" s="139">
        <v>29869</v>
      </c>
      <c r="K135" s="139">
        <v>14674</v>
      </c>
      <c r="L135" s="139">
        <v>38771</v>
      </c>
      <c r="M135" s="139">
        <v>3570051</v>
      </c>
      <c r="N135" s="159"/>
      <c r="O135" s="159"/>
    </row>
    <row r="136" spans="1:15">
      <c r="A136" s="105" t="s">
        <v>617</v>
      </c>
      <c r="B136" s="383">
        <v>-126694</v>
      </c>
      <c r="C136" s="383">
        <v>-268699</v>
      </c>
      <c r="D136" s="383">
        <v>-152979</v>
      </c>
      <c r="E136" s="383">
        <v>5034</v>
      </c>
      <c r="F136" s="383">
        <v>-68359</v>
      </c>
      <c r="G136" s="383">
        <v>-223345</v>
      </c>
      <c r="H136" s="383">
        <v>461636</v>
      </c>
      <c r="I136" s="139">
        <v>462781</v>
      </c>
      <c r="J136" s="139">
        <v>211343</v>
      </c>
      <c r="K136" s="139">
        <v>-99627</v>
      </c>
      <c r="L136" s="139">
        <v>91476</v>
      </c>
      <c r="M136" s="139">
        <v>27330</v>
      </c>
      <c r="N136" s="159"/>
      <c r="O136" s="159"/>
    </row>
    <row r="137" spans="1:15">
      <c r="A137" s="105" t="s">
        <v>618</v>
      </c>
      <c r="B137" s="383">
        <v>96263</v>
      </c>
      <c r="C137" s="383">
        <v>21109</v>
      </c>
      <c r="D137" s="383">
        <v>16750</v>
      </c>
      <c r="E137" s="383">
        <v>-201338</v>
      </c>
      <c r="F137" s="383">
        <v>40473</v>
      </c>
      <c r="G137" s="383">
        <v>-176565</v>
      </c>
      <c r="H137" s="383">
        <v>239093</v>
      </c>
      <c r="I137" s="139">
        <v>-52325</v>
      </c>
      <c r="J137" s="139">
        <v>31400</v>
      </c>
      <c r="K137" s="139">
        <v>-75268</v>
      </c>
      <c r="L137" s="139">
        <v>121565</v>
      </c>
      <c r="M137" s="139">
        <v>-31068</v>
      </c>
      <c r="N137" s="159"/>
      <c r="O137" s="159"/>
    </row>
    <row r="138" spans="1:15" ht="26.25">
      <c r="A138" s="152" t="s">
        <v>619</v>
      </c>
      <c r="B138" s="383">
        <v>-172297</v>
      </c>
      <c r="C138" s="383">
        <v>387855</v>
      </c>
      <c r="D138" s="383">
        <v>-342376</v>
      </c>
      <c r="E138" s="383">
        <v>266156</v>
      </c>
      <c r="F138" s="383">
        <v>-366280</v>
      </c>
      <c r="G138" s="383">
        <v>436492</v>
      </c>
      <c r="H138" s="383">
        <v>-769801</v>
      </c>
      <c r="I138" s="139">
        <v>440924</v>
      </c>
      <c r="J138" s="139">
        <v>-644965</v>
      </c>
      <c r="K138" s="139">
        <v>410951</v>
      </c>
      <c r="L138" s="139">
        <v>-358148</v>
      </c>
      <c r="M138" s="139">
        <v>177512</v>
      </c>
      <c r="N138" s="159"/>
      <c r="O138" s="159"/>
    </row>
    <row r="139" spans="1:15" ht="26.25">
      <c r="A139" s="152" t="s">
        <v>620</v>
      </c>
      <c r="B139" s="383">
        <v>116206</v>
      </c>
      <c r="C139" s="383">
        <v>-227295</v>
      </c>
      <c r="D139" s="383">
        <v>28075</v>
      </c>
      <c r="E139" s="383">
        <v>-104679</v>
      </c>
      <c r="F139" s="383">
        <v>23923</v>
      </c>
      <c r="G139" s="383">
        <v>50989</v>
      </c>
      <c r="H139" s="383">
        <v>157149</v>
      </c>
      <c r="I139" s="139">
        <v>-690596</v>
      </c>
      <c r="J139" s="139">
        <v>474289</v>
      </c>
      <c r="K139" s="139">
        <v>-652698</v>
      </c>
      <c r="L139" s="139">
        <v>442249</v>
      </c>
      <c r="M139" s="139">
        <v>-546425</v>
      </c>
      <c r="N139" s="159"/>
      <c r="O139" s="159"/>
    </row>
    <row r="140" spans="1:15" ht="26.25">
      <c r="A140" s="152" t="s">
        <v>732</v>
      </c>
      <c r="B140" s="383">
        <v>-3407</v>
      </c>
      <c r="C140" s="383">
        <v>-27691</v>
      </c>
      <c r="D140" s="383">
        <v>72500</v>
      </c>
      <c r="E140" s="383">
        <v>-111652</v>
      </c>
      <c r="F140" s="383">
        <v>-6238</v>
      </c>
      <c r="G140" s="383">
        <v>-59015</v>
      </c>
      <c r="H140" s="383">
        <v>91452</v>
      </c>
      <c r="I140" s="139">
        <v>-218270</v>
      </c>
      <c r="J140" s="139">
        <v>32735</v>
      </c>
      <c r="K140" s="139">
        <v>-100068</v>
      </c>
      <c r="L140" s="139">
        <v>11210</v>
      </c>
      <c r="M140" s="139">
        <v>-85172</v>
      </c>
      <c r="N140" s="159"/>
      <c r="O140" s="159"/>
    </row>
    <row r="141" spans="1:15">
      <c r="A141" s="105" t="s">
        <v>622</v>
      </c>
      <c r="B141" s="383">
        <v>-211938</v>
      </c>
      <c r="C141" s="383">
        <v>413068</v>
      </c>
      <c r="D141" s="383">
        <v>-157895</v>
      </c>
      <c r="E141" s="383">
        <v>-52140</v>
      </c>
      <c r="F141" s="383">
        <v>-188393</v>
      </c>
      <c r="G141" s="383">
        <v>448939</v>
      </c>
      <c r="H141" s="383">
        <v>-371031</v>
      </c>
      <c r="I141" s="139">
        <v>835727</v>
      </c>
      <c r="J141" s="139">
        <v>-915736</v>
      </c>
      <c r="K141" s="139">
        <v>620273</v>
      </c>
      <c r="L141" s="139">
        <v>-505248</v>
      </c>
      <c r="M141" s="139">
        <v>647091</v>
      </c>
      <c r="N141" s="159"/>
      <c r="O141" s="159"/>
    </row>
    <row r="142" spans="1:15">
      <c r="A142" s="105" t="s">
        <v>357</v>
      </c>
      <c r="B142" s="383">
        <v>-77688</v>
      </c>
      <c r="C142" s="383">
        <v>-160712</v>
      </c>
      <c r="D142" s="383">
        <v>-51306</v>
      </c>
      <c r="E142" s="383">
        <v>-60623</v>
      </c>
      <c r="F142" s="383">
        <v>-216050</v>
      </c>
      <c r="G142" s="383">
        <v>-112795</v>
      </c>
      <c r="H142" s="383">
        <v>-260466</v>
      </c>
      <c r="I142" s="139">
        <v>-206171</v>
      </c>
      <c r="J142" s="139">
        <v>-196157</v>
      </c>
      <c r="K142" s="139">
        <v>-112236</v>
      </c>
      <c r="L142" s="139">
        <v>-71201</v>
      </c>
      <c r="M142" s="139">
        <v>-40515</v>
      </c>
      <c r="N142" s="159"/>
      <c r="O142" s="159"/>
    </row>
    <row r="143" spans="1:15">
      <c r="A143" s="105" t="s">
        <v>167</v>
      </c>
      <c r="B143" s="383">
        <v>18</v>
      </c>
      <c r="C143" s="383">
        <v>392</v>
      </c>
      <c r="D143" s="383">
        <v>-79</v>
      </c>
      <c r="E143" s="383">
        <v>-1161</v>
      </c>
      <c r="F143" s="383">
        <v>209</v>
      </c>
      <c r="G143" s="383">
        <v>-899</v>
      </c>
      <c r="H143" s="383">
        <v>-961</v>
      </c>
      <c r="I143" s="139">
        <v>-4425</v>
      </c>
      <c r="J143" s="139">
        <v>-588</v>
      </c>
      <c r="K143" s="139">
        <v>-342</v>
      </c>
      <c r="L143" s="139">
        <v>0</v>
      </c>
      <c r="M143" s="139">
        <v>-11883</v>
      </c>
      <c r="N143" s="159"/>
      <c r="O143" s="159"/>
    </row>
    <row r="144" spans="1:15">
      <c r="A144" s="86" t="s">
        <v>623</v>
      </c>
      <c r="B144" s="172">
        <v>1090887</v>
      </c>
      <c r="C144" s="172">
        <v>1429458</v>
      </c>
      <c r="D144" s="172">
        <v>1062885</v>
      </c>
      <c r="E144" s="172">
        <v>1146041</v>
      </c>
      <c r="F144" s="172">
        <v>1313495</v>
      </c>
      <c r="G144" s="172">
        <v>2165556</v>
      </c>
      <c r="H144" s="172">
        <v>1840467</v>
      </c>
      <c r="I144" s="172">
        <v>2228108</v>
      </c>
      <c r="J144" s="172">
        <v>997673</v>
      </c>
      <c r="K144" s="172">
        <v>1620234</v>
      </c>
      <c r="L144" s="172">
        <v>1621060</v>
      </c>
      <c r="M144" s="187">
        <v>1766398</v>
      </c>
      <c r="N144" s="159"/>
      <c r="O144" s="159"/>
    </row>
    <row r="145" spans="1:15">
      <c r="A145" s="94" t="s">
        <v>359</v>
      </c>
      <c r="B145" s="186"/>
      <c r="C145" s="186"/>
      <c r="D145" s="383"/>
      <c r="E145" s="186"/>
      <c r="F145" s="383"/>
      <c r="G145" s="383"/>
      <c r="H145" s="383"/>
      <c r="I145" s="94"/>
      <c r="J145" s="139"/>
      <c r="K145" s="159"/>
      <c r="L145" s="159"/>
      <c r="M145" s="188">
        <v>0</v>
      </c>
      <c r="N145" s="159"/>
      <c r="O145" s="159"/>
    </row>
    <row r="146" spans="1:15" ht="26.25">
      <c r="A146" s="152" t="s">
        <v>624</v>
      </c>
      <c r="B146" s="383">
        <v>3147</v>
      </c>
      <c r="C146" s="383">
        <v>8584</v>
      </c>
      <c r="D146" s="383">
        <v>19786</v>
      </c>
      <c r="E146" s="383">
        <v>20171</v>
      </c>
      <c r="F146" s="383">
        <v>6710</v>
      </c>
      <c r="G146" s="383">
        <v>43482</v>
      </c>
      <c r="H146" s="383">
        <v>9959</v>
      </c>
      <c r="I146" s="139">
        <v>19826</v>
      </c>
      <c r="J146" s="139">
        <v>30295</v>
      </c>
      <c r="K146" s="139">
        <v>17505</v>
      </c>
      <c r="L146" s="139">
        <v>19379</v>
      </c>
      <c r="M146" s="146">
        <v>17175</v>
      </c>
      <c r="N146" s="159"/>
      <c r="O146" s="159"/>
    </row>
    <row r="147" spans="1:15" ht="26.25">
      <c r="A147" s="152" t="s">
        <v>360</v>
      </c>
      <c r="B147" s="383">
        <v>-690511</v>
      </c>
      <c r="C147" s="383">
        <v>-827577</v>
      </c>
      <c r="D147" s="383">
        <v>-932831</v>
      </c>
      <c r="E147" s="383">
        <v>-1369439</v>
      </c>
      <c r="F147" s="383">
        <v>-1613621</v>
      </c>
      <c r="G147" s="383">
        <v>-1688850</v>
      </c>
      <c r="H147" s="383">
        <v>-1846214</v>
      </c>
      <c r="I147" s="139">
        <v>-2087459</v>
      </c>
      <c r="J147" s="139">
        <v>-1742014</v>
      </c>
      <c r="K147" s="139">
        <v>-1722564</v>
      </c>
      <c r="L147" s="139">
        <v>-1850110</v>
      </c>
      <c r="M147" s="146">
        <v>-2123400</v>
      </c>
      <c r="N147" s="159"/>
      <c r="O147" s="159"/>
    </row>
    <row r="148" spans="1:15" ht="26.25">
      <c r="A148" s="152" t="s">
        <v>625</v>
      </c>
      <c r="B148" s="383">
        <v>0</v>
      </c>
      <c r="C148" s="383">
        <v>0</v>
      </c>
      <c r="D148" s="383">
        <v>0</v>
      </c>
      <c r="E148" s="383">
        <v>1493</v>
      </c>
      <c r="F148" s="383">
        <v>102506</v>
      </c>
      <c r="G148" s="383">
        <v>0</v>
      </c>
      <c r="H148" s="383">
        <v>0</v>
      </c>
      <c r="I148" s="139">
        <v>0</v>
      </c>
      <c r="J148" s="139">
        <v>0</v>
      </c>
      <c r="K148" s="139">
        <v>0</v>
      </c>
      <c r="L148" s="139">
        <v>21732</v>
      </c>
      <c r="M148" s="146">
        <v>0</v>
      </c>
      <c r="N148" s="159"/>
      <c r="O148" s="159"/>
    </row>
    <row r="149" spans="1:15">
      <c r="A149" s="105" t="s">
        <v>626</v>
      </c>
      <c r="B149" s="383">
        <v>7820</v>
      </c>
      <c r="C149" s="383">
        <v>48369</v>
      </c>
      <c r="D149" s="383">
        <v>25065</v>
      </c>
      <c r="E149" s="383">
        <v>87746</v>
      </c>
      <c r="F149" s="383">
        <v>7260</v>
      </c>
      <c r="G149" s="383">
        <v>14751</v>
      </c>
      <c r="H149" s="383">
        <v>760</v>
      </c>
      <c r="I149" s="139">
        <v>3477</v>
      </c>
      <c r="J149" s="139">
        <v>1272</v>
      </c>
      <c r="K149" s="139">
        <v>36992</v>
      </c>
      <c r="L149" s="139">
        <v>1917</v>
      </c>
      <c r="M149" s="146">
        <v>1160</v>
      </c>
      <c r="N149" s="159"/>
      <c r="O149" s="159"/>
    </row>
    <row r="150" spans="1:15">
      <c r="A150" s="105" t="s">
        <v>627</v>
      </c>
      <c r="B150" s="383">
        <v>0</v>
      </c>
      <c r="C150" s="383">
        <v>0</v>
      </c>
      <c r="D150" s="383">
        <v>0</v>
      </c>
      <c r="E150" s="383">
        <v>0</v>
      </c>
      <c r="F150" s="383">
        <v>0</v>
      </c>
      <c r="G150" s="383">
        <v>0</v>
      </c>
      <c r="H150" s="383">
        <v>0</v>
      </c>
      <c r="I150" s="139">
        <v>-232500</v>
      </c>
      <c r="J150" s="139">
        <v>0</v>
      </c>
      <c r="K150" s="139">
        <v>0</v>
      </c>
      <c r="L150" s="139">
        <v>0</v>
      </c>
      <c r="M150" s="146">
        <v>0</v>
      </c>
      <c r="N150" s="159"/>
      <c r="O150" s="159"/>
    </row>
    <row r="151" spans="1:15">
      <c r="A151" s="105" t="s">
        <v>628</v>
      </c>
      <c r="B151" s="383">
        <v>-50156</v>
      </c>
      <c r="C151" s="383">
        <v>-19414</v>
      </c>
      <c r="D151" s="383">
        <v>-14634</v>
      </c>
      <c r="E151" s="383">
        <v>-133355</v>
      </c>
      <c r="F151" s="383">
        <v>-8396</v>
      </c>
      <c r="G151" s="383">
        <v>-2067</v>
      </c>
      <c r="H151" s="383">
        <v>-4246</v>
      </c>
      <c r="I151" s="139">
        <v>-674</v>
      </c>
      <c r="J151" s="139">
        <v>-4400</v>
      </c>
      <c r="K151" s="139">
        <v>-2284</v>
      </c>
      <c r="L151" s="139">
        <v>-21734</v>
      </c>
      <c r="M151" s="146">
        <v>-7333</v>
      </c>
      <c r="N151" s="159"/>
      <c r="O151" s="159"/>
    </row>
    <row r="152" spans="1:15">
      <c r="A152" s="105" t="s">
        <v>733</v>
      </c>
      <c r="B152" s="383">
        <v>0</v>
      </c>
      <c r="C152" s="383">
        <v>-1000</v>
      </c>
      <c r="D152" s="383">
        <v>-13000</v>
      </c>
      <c r="E152" s="383">
        <v>-10000</v>
      </c>
      <c r="F152" s="383">
        <v>0</v>
      </c>
      <c r="G152" s="383">
        <v>-32576</v>
      </c>
      <c r="H152" s="383">
        <v>0</v>
      </c>
      <c r="I152" s="139">
        <v>0</v>
      </c>
      <c r="J152" s="139">
        <v>0</v>
      </c>
      <c r="K152" s="139">
        <v>0</v>
      </c>
      <c r="L152" s="139">
        <v>0</v>
      </c>
      <c r="M152" s="146">
        <v>0</v>
      </c>
      <c r="N152" s="159"/>
      <c r="O152" s="159"/>
    </row>
    <row r="153" spans="1:15" ht="26.25">
      <c r="A153" s="152" t="s">
        <v>630</v>
      </c>
      <c r="B153" s="383">
        <v>0</v>
      </c>
      <c r="C153" s="383">
        <v>23</v>
      </c>
      <c r="D153" s="383">
        <v>0</v>
      </c>
      <c r="E153" s="383">
        <v>-3379615</v>
      </c>
      <c r="F153" s="383">
        <v>-5613</v>
      </c>
      <c r="G153" s="383">
        <v>0</v>
      </c>
      <c r="H153" s="383">
        <v>0</v>
      </c>
      <c r="I153" s="139">
        <v>0</v>
      </c>
      <c r="J153" s="139">
        <v>0</v>
      </c>
      <c r="K153" s="139">
        <v>0</v>
      </c>
      <c r="L153" s="139">
        <v>0</v>
      </c>
      <c r="M153" s="146">
        <v>0</v>
      </c>
      <c r="N153" s="159"/>
      <c r="O153" s="159"/>
    </row>
    <row r="154" spans="1:15">
      <c r="A154" s="105" t="s">
        <v>631</v>
      </c>
      <c r="B154" s="383">
        <v>2198</v>
      </c>
      <c r="C154" s="383">
        <v>2151</v>
      </c>
      <c r="D154" s="383">
        <v>6358</v>
      </c>
      <c r="E154" s="383">
        <v>1815</v>
      </c>
      <c r="F154" s="383">
        <v>1485</v>
      </c>
      <c r="G154" s="383">
        <v>6864</v>
      </c>
      <c r="H154" s="383">
        <v>7396</v>
      </c>
      <c r="I154" s="139">
        <v>10927</v>
      </c>
      <c r="J154" s="139">
        <v>2096</v>
      </c>
      <c r="K154" s="139">
        <v>1835</v>
      </c>
      <c r="L154" s="139">
        <v>3585</v>
      </c>
      <c r="M154" s="146">
        <v>1099</v>
      </c>
      <c r="N154" s="159"/>
      <c r="O154" s="159"/>
    </row>
    <row r="155" spans="1:15">
      <c r="A155" s="105" t="s">
        <v>632</v>
      </c>
      <c r="B155" s="383">
        <v>162</v>
      </c>
      <c r="C155" s="383">
        <v>1215</v>
      </c>
      <c r="D155" s="383">
        <v>27</v>
      </c>
      <c r="E155" s="383">
        <v>639</v>
      </c>
      <c r="F155" s="383">
        <v>1</v>
      </c>
      <c r="G155" s="383">
        <v>135</v>
      </c>
      <c r="H155" s="383">
        <v>56</v>
      </c>
      <c r="I155" s="139">
        <v>-16</v>
      </c>
      <c r="J155" s="139">
        <v>469</v>
      </c>
      <c r="K155" s="139">
        <v>599</v>
      </c>
      <c r="L155" s="139">
        <v>5620</v>
      </c>
      <c r="M155" s="146">
        <v>388</v>
      </c>
      <c r="N155" s="159"/>
      <c r="O155" s="159"/>
    </row>
    <row r="156" spans="1:15">
      <c r="A156" s="105" t="s">
        <v>633</v>
      </c>
      <c r="B156" s="383">
        <v>30</v>
      </c>
      <c r="C156" s="383">
        <v>1445</v>
      </c>
      <c r="D156" s="383">
        <v>25</v>
      </c>
      <c r="E156" s="383">
        <v>215</v>
      </c>
      <c r="F156" s="383">
        <v>0</v>
      </c>
      <c r="G156" s="383">
        <v>24500</v>
      </c>
      <c r="H156" s="383">
        <v>17550</v>
      </c>
      <c r="I156" s="139">
        <v>29250</v>
      </c>
      <c r="J156" s="139">
        <v>5850</v>
      </c>
      <c r="K156" s="139">
        <v>5850</v>
      </c>
      <c r="L156" s="139">
        <v>14500</v>
      </c>
      <c r="M156" s="146">
        <v>0</v>
      </c>
      <c r="N156" s="159"/>
      <c r="O156" s="159"/>
    </row>
    <row r="157" spans="1:15">
      <c r="A157" s="105" t="s">
        <v>361</v>
      </c>
      <c r="B157" s="383">
        <v>-9000</v>
      </c>
      <c r="C157" s="383">
        <v>7600</v>
      </c>
      <c r="D157" s="383">
        <v>0</v>
      </c>
      <c r="E157" s="383">
        <v>0</v>
      </c>
      <c r="F157" s="383">
        <v>-75000</v>
      </c>
      <c r="G157" s="383">
        <v>-64500</v>
      </c>
      <c r="H157" s="383">
        <v>-79550</v>
      </c>
      <c r="I157" s="139">
        <v>-29250</v>
      </c>
      <c r="J157" s="139">
        <v>-5850</v>
      </c>
      <c r="K157" s="139">
        <v>-12200</v>
      </c>
      <c r="L157" s="139">
        <v>-8150</v>
      </c>
      <c r="M157" s="146">
        <v>-17950</v>
      </c>
      <c r="N157" s="159"/>
      <c r="O157" s="159"/>
    </row>
    <row r="158" spans="1:15">
      <c r="A158" s="105" t="s">
        <v>167</v>
      </c>
      <c r="B158" s="383">
        <v>2972</v>
      </c>
      <c r="C158" s="383">
        <v>3466</v>
      </c>
      <c r="D158" s="383">
        <v>0</v>
      </c>
      <c r="E158" s="383">
        <v>0</v>
      </c>
      <c r="F158" s="383">
        <v>0</v>
      </c>
      <c r="G158" s="383">
        <v>0</v>
      </c>
      <c r="H158" s="383">
        <v>4</v>
      </c>
      <c r="I158" s="139">
        <v>216</v>
      </c>
      <c r="J158" s="139">
        <v>0</v>
      </c>
      <c r="K158" s="139">
        <v>-184</v>
      </c>
      <c r="L158" s="139">
        <v>0</v>
      </c>
      <c r="M158" s="146">
        <v>0</v>
      </c>
      <c r="N158" s="159"/>
      <c r="O158" s="159"/>
    </row>
    <row r="159" spans="1:15">
      <c r="A159" s="86" t="s">
        <v>366</v>
      </c>
      <c r="B159" s="172">
        <v>-733338</v>
      </c>
      <c r="C159" s="172">
        <v>-775138</v>
      </c>
      <c r="D159" s="172">
        <v>-909204</v>
      </c>
      <c r="E159" s="172">
        <v>-4780330</v>
      </c>
      <c r="F159" s="172">
        <v>-1584668</v>
      </c>
      <c r="G159" s="172">
        <v>-1698261</v>
      </c>
      <c r="H159" s="172">
        <v>-1894285</v>
      </c>
      <c r="I159" s="172">
        <v>-2286203</v>
      </c>
      <c r="J159" s="172">
        <v>-1712282</v>
      </c>
      <c r="K159" s="172">
        <v>-1674451</v>
      </c>
      <c r="L159" s="172">
        <v>-1813261</v>
      </c>
      <c r="M159" s="172">
        <v>-2128861</v>
      </c>
      <c r="N159" s="159"/>
      <c r="O159" s="159"/>
    </row>
    <row r="160" spans="1:15">
      <c r="A160" s="94" t="s">
        <v>367</v>
      </c>
      <c r="B160" s="186"/>
      <c r="C160" s="186"/>
      <c r="D160" s="186"/>
      <c r="E160" s="186"/>
      <c r="F160" s="383"/>
      <c r="G160" s="186"/>
      <c r="H160" s="383"/>
      <c r="I160" s="383"/>
      <c r="J160" s="383"/>
      <c r="M160" s="189">
        <v>0</v>
      </c>
      <c r="N160" s="159"/>
      <c r="O160" s="159"/>
    </row>
    <row r="161" spans="1:15">
      <c r="A161" s="105" t="s">
        <v>634</v>
      </c>
      <c r="B161" s="190">
        <v>-18568</v>
      </c>
      <c r="C161" s="190">
        <v>-17274</v>
      </c>
      <c r="D161" s="383">
        <v>-14920</v>
      </c>
      <c r="E161" s="383">
        <v>-10683</v>
      </c>
      <c r="F161" s="383">
        <v>-7853</v>
      </c>
      <c r="G161" s="383">
        <v>-6981</v>
      </c>
      <c r="H161" s="383">
        <v>-7495</v>
      </c>
      <c r="I161" s="383">
        <v>-7416</v>
      </c>
      <c r="J161" s="383">
        <v>-9899</v>
      </c>
      <c r="K161" s="383">
        <v>-10723</v>
      </c>
      <c r="L161" s="383">
        <v>-7716</v>
      </c>
      <c r="M161" s="166">
        <v>-6710</v>
      </c>
      <c r="N161" s="159"/>
      <c r="O161" s="159"/>
    </row>
    <row r="162" spans="1:15">
      <c r="A162" s="105" t="s">
        <v>635</v>
      </c>
      <c r="B162" s="190">
        <v>59531</v>
      </c>
      <c r="C162" s="190">
        <v>107584</v>
      </c>
      <c r="D162" s="383">
        <v>75594</v>
      </c>
      <c r="E162" s="383">
        <v>11660</v>
      </c>
      <c r="F162" s="383">
        <v>549000</v>
      </c>
      <c r="G162" s="383">
        <v>456000</v>
      </c>
      <c r="H162" s="383">
        <v>451180</v>
      </c>
      <c r="I162" s="383">
        <v>1145</v>
      </c>
      <c r="J162" s="383">
        <v>0</v>
      </c>
      <c r="K162" s="383">
        <v>0</v>
      </c>
      <c r="L162" s="383">
        <v>0</v>
      </c>
      <c r="M162" s="166">
        <v>295000</v>
      </c>
      <c r="N162" s="159"/>
      <c r="O162" s="159"/>
    </row>
    <row r="163" spans="1:15">
      <c r="A163" s="105" t="s">
        <v>636</v>
      </c>
      <c r="B163" s="190">
        <v>-233080</v>
      </c>
      <c r="C163" s="190">
        <v>-510940</v>
      </c>
      <c r="D163" s="383">
        <v>-235984</v>
      </c>
      <c r="E163" s="383">
        <v>-231199</v>
      </c>
      <c r="F163" s="383">
        <v>-96515</v>
      </c>
      <c r="G163" s="383">
        <v>-160695</v>
      </c>
      <c r="H163" s="383">
        <v>-19648</v>
      </c>
      <c r="I163" s="383">
        <v>-121578</v>
      </c>
      <c r="J163" s="383">
        <v>-60708</v>
      </c>
      <c r="K163" s="383">
        <v>-109263</v>
      </c>
      <c r="L163" s="383">
        <v>-44739</v>
      </c>
      <c r="M163" s="166">
        <v>-95846</v>
      </c>
      <c r="N163" s="159"/>
      <c r="O163" s="159"/>
    </row>
    <row r="164" spans="1:15">
      <c r="A164" s="105" t="s">
        <v>371</v>
      </c>
      <c r="B164" s="190">
        <v>0</v>
      </c>
      <c r="C164" s="190">
        <v>848200</v>
      </c>
      <c r="D164" s="383">
        <v>0</v>
      </c>
      <c r="E164" s="383">
        <v>3300000</v>
      </c>
      <c r="F164" s="383">
        <v>150000</v>
      </c>
      <c r="G164" s="383">
        <v>0</v>
      </c>
      <c r="H164" s="383">
        <v>0</v>
      </c>
      <c r="I164" s="383">
        <v>0</v>
      </c>
      <c r="J164" s="383">
        <v>1000000</v>
      </c>
      <c r="K164" s="383">
        <v>2653234</v>
      </c>
      <c r="L164" s="383">
        <v>0</v>
      </c>
      <c r="M164" s="166">
        <v>310000</v>
      </c>
      <c r="N164" s="159"/>
      <c r="O164" s="159"/>
    </row>
    <row r="165" spans="1:15">
      <c r="A165" s="105" t="s">
        <v>637</v>
      </c>
      <c r="B165" s="190">
        <v>-41308</v>
      </c>
      <c r="C165" s="190">
        <v>-567384</v>
      </c>
      <c r="D165" s="383">
        <v>0</v>
      </c>
      <c r="E165" s="383">
        <v>0</v>
      </c>
      <c r="F165" s="383">
        <v>0</v>
      </c>
      <c r="G165" s="383">
        <v>0</v>
      </c>
      <c r="H165" s="383">
        <v>0</v>
      </c>
      <c r="I165" s="383">
        <v>0</v>
      </c>
      <c r="J165" s="383">
        <v>-300000</v>
      </c>
      <c r="K165" s="383">
        <v>-848200</v>
      </c>
      <c r="L165" s="383">
        <v>-150000</v>
      </c>
      <c r="M165" s="166">
        <v>-300000</v>
      </c>
      <c r="N165" s="159"/>
      <c r="O165" s="159"/>
    </row>
    <row r="166" spans="1:15" ht="26.25">
      <c r="A166" s="152" t="s">
        <v>638</v>
      </c>
      <c r="B166" s="190">
        <v>0</v>
      </c>
      <c r="C166" s="190">
        <v>0</v>
      </c>
      <c r="D166" s="383">
        <v>0</v>
      </c>
      <c r="E166" s="383">
        <v>-262882</v>
      </c>
      <c r="F166" s="383">
        <v>0</v>
      </c>
      <c r="G166" s="383">
        <v>-543290</v>
      </c>
      <c r="H166" s="383">
        <v>-340680</v>
      </c>
      <c r="I166" s="383">
        <v>-9830</v>
      </c>
      <c r="J166" s="383">
        <v>0</v>
      </c>
      <c r="K166" s="383">
        <v>-332984</v>
      </c>
      <c r="L166" s="383">
        <v>0</v>
      </c>
      <c r="M166" s="166">
        <v>-262882</v>
      </c>
      <c r="N166" s="159"/>
      <c r="O166" s="159"/>
    </row>
    <row r="167" spans="1:15">
      <c r="A167" s="105" t="s">
        <v>639</v>
      </c>
      <c r="B167" s="190">
        <v>-2287</v>
      </c>
      <c r="C167" s="190">
        <v>-3286</v>
      </c>
      <c r="D167" s="383">
        <v>-10885</v>
      </c>
      <c r="E167" s="383">
        <v>-2791</v>
      </c>
      <c r="F167" s="383">
        <v>-16019</v>
      </c>
      <c r="G167" s="383">
        <v>-415</v>
      </c>
      <c r="H167" s="383">
        <v>-7236</v>
      </c>
      <c r="I167" s="383">
        <v>-811</v>
      </c>
      <c r="J167" s="383">
        <v>-990</v>
      </c>
      <c r="K167" s="383">
        <v>-243</v>
      </c>
      <c r="L167" s="383">
        <v>-1821</v>
      </c>
      <c r="M167" s="166">
        <v>-809</v>
      </c>
      <c r="N167" s="159"/>
      <c r="O167" s="159"/>
    </row>
    <row r="168" spans="1:15">
      <c r="A168" s="105" t="s">
        <v>369</v>
      </c>
      <c r="B168" s="190">
        <v>-55110</v>
      </c>
      <c r="C168" s="190">
        <v>-60710</v>
      </c>
      <c r="D168" s="383">
        <v>-28199</v>
      </c>
      <c r="E168" s="383">
        <v>-24093</v>
      </c>
      <c r="F168" s="383">
        <v>-107048</v>
      </c>
      <c r="G168" s="383">
        <v>-115041</v>
      </c>
      <c r="H168" s="383">
        <v>-85762</v>
      </c>
      <c r="I168" s="383">
        <v>-143669</v>
      </c>
      <c r="J168" s="383">
        <v>-136960</v>
      </c>
      <c r="K168" s="383">
        <v>136960</v>
      </c>
      <c r="L168" s="383">
        <v>-135386</v>
      </c>
      <c r="M168" s="166">
        <v>-140919</v>
      </c>
      <c r="N168" s="159"/>
      <c r="O168" s="159"/>
    </row>
    <row r="169" spans="1:15">
      <c r="A169" s="105" t="s">
        <v>640</v>
      </c>
      <c r="B169" s="190">
        <v>0</v>
      </c>
      <c r="C169" s="190">
        <v>-9863</v>
      </c>
      <c r="D169" s="383">
        <v>-27192</v>
      </c>
      <c r="E169" s="383">
        <v>-10608</v>
      </c>
      <c r="F169" s="383">
        <v>-4184</v>
      </c>
      <c r="G169" s="383">
        <v>-2351</v>
      </c>
      <c r="H169" s="383">
        <v>-1352</v>
      </c>
      <c r="I169" s="383">
        <v>-35669</v>
      </c>
      <c r="J169" s="383">
        <v>-125227</v>
      </c>
      <c r="K169" s="383">
        <v>-148165</v>
      </c>
      <c r="L169" s="383">
        <v>-140</v>
      </c>
      <c r="M169" s="166">
        <v>-448</v>
      </c>
      <c r="N169" s="159"/>
      <c r="O169" s="159"/>
    </row>
    <row r="170" spans="1:15">
      <c r="A170" s="105" t="s">
        <v>167</v>
      </c>
      <c r="B170" s="190">
        <v>-3429</v>
      </c>
      <c r="C170" s="190">
        <v>-4940</v>
      </c>
      <c r="D170" s="383">
        <v>-7655</v>
      </c>
      <c r="E170" s="383">
        <v>-5399</v>
      </c>
      <c r="F170" s="383">
        <v>-1734</v>
      </c>
      <c r="G170" s="383">
        <v>96842</v>
      </c>
      <c r="H170" s="383">
        <v>20965</v>
      </c>
      <c r="I170" s="383">
        <v>69263</v>
      </c>
      <c r="J170" s="383">
        <v>38655</v>
      </c>
      <c r="K170" s="383">
        <v>15664</v>
      </c>
      <c r="L170" s="383">
        <v>2232</v>
      </c>
      <c r="M170" s="166">
        <v>14492</v>
      </c>
      <c r="N170" s="159"/>
      <c r="O170" s="159"/>
    </row>
    <row r="171" spans="1:15">
      <c r="A171" s="86" t="s">
        <v>641</v>
      </c>
      <c r="B171" s="191">
        <v>-294251</v>
      </c>
      <c r="C171" s="191">
        <v>-218613</v>
      </c>
      <c r="D171" s="172">
        <v>-249241</v>
      </c>
      <c r="E171" s="172">
        <v>2764005</v>
      </c>
      <c r="F171" s="172">
        <v>465647</v>
      </c>
      <c r="G171" s="172">
        <v>-275931</v>
      </c>
      <c r="H171" s="172">
        <v>9972</v>
      </c>
      <c r="I171" s="172">
        <v>-248565</v>
      </c>
      <c r="J171" s="172">
        <v>404871</v>
      </c>
      <c r="K171" s="172">
        <v>1230878</v>
      </c>
      <c r="L171" s="172">
        <v>-337570</v>
      </c>
      <c r="M171" s="172">
        <v>-188122</v>
      </c>
      <c r="N171" s="159"/>
      <c r="O171" s="159"/>
    </row>
    <row r="172" spans="1:15" ht="26.25">
      <c r="A172" s="364" t="s">
        <v>642</v>
      </c>
      <c r="B172" s="383">
        <v>63298</v>
      </c>
      <c r="C172" s="166">
        <v>435707</v>
      </c>
      <c r="D172" s="383">
        <v>-95560</v>
      </c>
      <c r="E172" s="383">
        <v>-870284</v>
      </c>
      <c r="F172" s="383">
        <v>194474</v>
      </c>
      <c r="G172" s="383">
        <v>191364</v>
      </c>
      <c r="H172" s="383">
        <v>-43846</v>
      </c>
      <c r="I172" s="383">
        <v>-306660</v>
      </c>
      <c r="J172" s="383">
        <v>-309738</v>
      </c>
      <c r="K172" s="383">
        <v>1176661</v>
      </c>
      <c r="L172" s="383">
        <v>-529771</v>
      </c>
      <c r="M172" s="383">
        <v>-550585</v>
      </c>
      <c r="N172" s="159"/>
      <c r="O172" s="159"/>
    </row>
    <row r="173" spans="1:15">
      <c r="A173" s="105" t="s">
        <v>374</v>
      </c>
      <c r="B173" s="383">
        <v>57</v>
      </c>
      <c r="C173" s="166">
        <v>-191</v>
      </c>
      <c r="D173" s="383">
        <v>146</v>
      </c>
      <c r="E173" s="383">
        <v>-149</v>
      </c>
      <c r="F173" s="383">
        <v>122</v>
      </c>
      <c r="G173" s="383">
        <v>-1497</v>
      </c>
      <c r="H173" s="383">
        <v>-845</v>
      </c>
      <c r="I173" s="383">
        <v>-1013</v>
      </c>
      <c r="J173" s="383">
        <v>60</v>
      </c>
      <c r="K173" s="383">
        <v>-237</v>
      </c>
      <c r="L173" s="383">
        <v>314</v>
      </c>
      <c r="M173" s="383">
        <v>855</v>
      </c>
      <c r="N173" s="159"/>
      <c r="O173" s="159"/>
    </row>
    <row r="174" spans="1:15">
      <c r="A174" s="87" t="s">
        <v>375</v>
      </c>
      <c r="B174" s="383">
        <v>972655</v>
      </c>
      <c r="C174" s="383">
        <v>1035953</v>
      </c>
      <c r="D174" s="383">
        <v>1471660</v>
      </c>
      <c r="E174" s="383">
        <v>1376100</v>
      </c>
      <c r="F174" s="383">
        <v>505816</v>
      </c>
      <c r="G174" s="383">
        <v>700290</v>
      </c>
      <c r="H174" s="383">
        <v>891654</v>
      </c>
      <c r="I174" s="383">
        <v>847808</v>
      </c>
      <c r="J174" s="383">
        <v>541148</v>
      </c>
      <c r="K174" s="383">
        <v>231410</v>
      </c>
      <c r="L174" s="383">
        <v>1408071</v>
      </c>
      <c r="M174" s="383">
        <v>878300</v>
      </c>
      <c r="N174" s="159"/>
      <c r="O174" s="159"/>
    </row>
    <row r="175" spans="1:15">
      <c r="A175" s="87" t="s">
        <v>643</v>
      </c>
      <c r="B175" s="383">
        <v>1035953</v>
      </c>
      <c r="C175" s="383">
        <v>1471660</v>
      </c>
      <c r="D175" s="383">
        <v>1376100</v>
      </c>
      <c r="E175" s="383">
        <v>505816</v>
      </c>
      <c r="F175" s="383">
        <v>700290</v>
      </c>
      <c r="G175" s="383">
        <v>891654</v>
      </c>
      <c r="H175" s="383">
        <v>847808</v>
      </c>
      <c r="I175" s="383">
        <v>541148</v>
      </c>
      <c r="J175" s="383">
        <v>231410</v>
      </c>
      <c r="K175" s="383">
        <v>1408071</v>
      </c>
      <c r="L175" s="383">
        <v>878300</v>
      </c>
      <c r="M175" s="383">
        <v>327715</v>
      </c>
      <c r="N175" s="159"/>
      <c r="O175" s="159"/>
    </row>
    <row r="176" spans="1:15">
      <c r="A176" s="131" t="s">
        <v>377</v>
      </c>
      <c r="B176" s="178">
        <v>27374</v>
      </c>
      <c r="C176" s="178">
        <v>165862</v>
      </c>
      <c r="D176" s="178">
        <v>69123</v>
      </c>
      <c r="E176" s="178">
        <v>176241</v>
      </c>
      <c r="F176" s="178">
        <v>215496</v>
      </c>
      <c r="G176" s="178">
        <v>290063</v>
      </c>
      <c r="H176" s="178">
        <v>273729</v>
      </c>
      <c r="I176" s="178">
        <v>121129</v>
      </c>
      <c r="J176" s="178">
        <v>154406</v>
      </c>
      <c r="K176" s="178">
        <v>116568</v>
      </c>
      <c r="L176" s="178">
        <v>164421</v>
      </c>
      <c r="M176" s="178">
        <v>206254</v>
      </c>
      <c r="N176"/>
      <c r="O176" s="159"/>
    </row>
    <row r="178" spans="1:22" ht="29.1" customHeight="1">
      <c r="A178" s="391" t="s">
        <v>55</v>
      </c>
      <c r="B178" s="869" t="s">
        <v>645</v>
      </c>
      <c r="C178" s="870"/>
      <c r="D178" s="870"/>
      <c r="E178" s="870"/>
      <c r="F178" s="870"/>
      <c r="G178" s="870"/>
      <c r="H178" s="870"/>
      <c r="I178" s="870"/>
      <c r="J178" s="870"/>
      <c r="K178" s="870"/>
      <c r="L178" s="870"/>
      <c r="M178" s="870"/>
    </row>
    <row r="179" spans="1:22" ht="28.5" customHeight="1">
      <c r="A179" s="391" t="s">
        <v>69</v>
      </c>
      <c r="B179" s="869" t="s">
        <v>646</v>
      </c>
      <c r="C179" s="870"/>
      <c r="D179" s="870"/>
      <c r="E179" s="870"/>
      <c r="F179" s="870"/>
      <c r="G179" s="870"/>
      <c r="H179" s="870"/>
      <c r="I179" s="870"/>
      <c r="J179" s="870"/>
      <c r="K179" s="870"/>
      <c r="L179" s="870"/>
      <c r="M179" s="870"/>
    </row>
    <row r="180" spans="1:22" ht="29.65" customHeight="1">
      <c r="A180" s="391" t="s">
        <v>90</v>
      </c>
      <c r="B180" s="869" t="s">
        <v>648</v>
      </c>
      <c r="C180" s="870"/>
      <c r="D180" s="870"/>
      <c r="E180" s="870"/>
      <c r="F180" s="870"/>
      <c r="G180" s="870"/>
      <c r="H180" s="870"/>
      <c r="I180" s="870"/>
      <c r="J180" s="870"/>
      <c r="K180" s="870"/>
      <c r="L180" s="870"/>
      <c r="M180" s="870"/>
    </row>
    <row r="181" spans="1:22" ht="29.1" customHeight="1">
      <c r="A181" s="391" t="s">
        <v>91</v>
      </c>
      <c r="B181" s="871" t="s">
        <v>650</v>
      </c>
      <c r="C181" s="872"/>
      <c r="D181" s="872"/>
      <c r="E181" s="872"/>
      <c r="F181" s="872"/>
      <c r="G181" s="872"/>
      <c r="H181" s="872"/>
      <c r="I181" s="872"/>
      <c r="J181" s="872"/>
      <c r="K181" s="872"/>
      <c r="L181" s="872"/>
      <c r="M181" s="872"/>
    </row>
    <row r="182" spans="1:22" ht="28.5" customHeight="1">
      <c r="A182" s="391" t="s">
        <v>104</v>
      </c>
      <c r="B182" s="869" t="s">
        <v>651</v>
      </c>
      <c r="C182" s="870"/>
      <c r="D182" s="870"/>
      <c r="E182" s="870"/>
      <c r="F182" s="870"/>
      <c r="G182" s="870"/>
      <c r="H182" s="870"/>
      <c r="I182" s="870"/>
      <c r="J182" s="870"/>
      <c r="K182" s="870"/>
      <c r="L182" s="870"/>
      <c r="M182" s="870"/>
    </row>
    <row r="183" spans="1:22" ht="28.5" customHeight="1">
      <c r="A183" s="391" t="s">
        <v>119</v>
      </c>
      <c r="B183" s="869" t="s">
        <v>652</v>
      </c>
      <c r="C183" s="870"/>
      <c r="D183" s="870"/>
      <c r="E183" s="870"/>
      <c r="F183" s="870"/>
      <c r="G183" s="870"/>
      <c r="H183" s="870"/>
      <c r="I183" s="870"/>
      <c r="J183" s="870"/>
      <c r="K183" s="870"/>
      <c r="L183" s="392"/>
      <c r="M183" s="392"/>
    </row>
    <row r="184" spans="1:22" ht="28.5" customHeight="1">
      <c r="A184" s="391" t="s">
        <v>997</v>
      </c>
      <c r="B184" s="876" t="s">
        <v>1000</v>
      </c>
      <c r="C184" s="877"/>
      <c r="D184" s="877"/>
      <c r="E184" s="877"/>
      <c r="F184" s="877"/>
      <c r="G184" s="877"/>
      <c r="H184" s="877"/>
      <c r="I184" s="877"/>
      <c r="J184" s="625"/>
      <c r="K184" s="625"/>
      <c r="L184" s="625"/>
      <c r="M184" s="625"/>
    </row>
    <row r="185" spans="1:22" ht="44.1" customHeight="1">
      <c r="A185" s="393" t="s">
        <v>653</v>
      </c>
      <c r="B185" s="869" t="s">
        <v>893</v>
      </c>
      <c r="C185" s="870"/>
      <c r="D185" s="870"/>
      <c r="E185" s="870"/>
      <c r="F185" s="870"/>
      <c r="G185" s="870"/>
      <c r="H185" s="870"/>
      <c r="I185" s="870"/>
      <c r="J185" s="870"/>
      <c r="K185" s="870"/>
      <c r="L185" s="870"/>
      <c r="M185" s="870"/>
    </row>
    <row r="186" spans="1:22" ht="29.1" customHeight="1">
      <c r="A186" s="393" t="s">
        <v>654</v>
      </c>
      <c r="B186" s="869" t="s">
        <v>655</v>
      </c>
      <c r="C186" s="870"/>
      <c r="D186" s="870"/>
      <c r="E186" s="870"/>
      <c r="F186" s="870"/>
      <c r="G186" s="870"/>
      <c r="H186" s="870"/>
      <c r="I186" s="870"/>
      <c r="J186" s="870"/>
      <c r="K186" s="870"/>
      <c r="L186" s="870"/>
      <c r="M186" s="870"/>
    </row>
    <row r="188" spans="1:22" s="217" customFormat="1" ht="20.25">
      <c r="A188" s="229" t="s">
        <v>349</v>
      </c>
    </row>
    <row r="189" spans="1:22" s="217" customFormat="1" ht="89.25">
      <c r="A189" s="873" t="s">
        <v>477</v>
      </c>
      <c r="B189" s="874"/>
      <c r="C189" s="874"/>
      <c r="D189" s="874"/>
      <c r="E189" s="874"/>
      <c r="F189" s="874"/>
      <c r="G189" s="874"/>
      <c r="H189" s="874"/>
      <c r="I189" s="874"/>
      <c r="J189" s="874"/>
      <c r="K189" s="874"/>
      <c r="L189" s="874"/>
      <c r="M189" s="875"/>
      <c r="N189" s="228" t="s">
        <v>734</v>
      </c>
      <c r="O189" s="228" t="s">
        <v>701</v>
      </c>
      <c r="P189" s="228" t="s">
        <v>735</v>
      </c>
      <c r="Q189" s="228" t="s">
        <v>702</v>
      </c>
      <c r="R189" s="228" t="s">
        <v>978</v>
      </c>
      <c r="S189" s="228" t="s">
        <v>979</v>
      </c>
      <c r="T189" s="228" t="s">
        <v>1040</v>
      </c>
      <c r="U189" s="85" t="s">
        <v>972</v>
      </c>
      <c r="V189" s="85" t="s">
        <v>1030</v>
      </c>
    </row>
    <row r="190" spans="1:22">
      <c r="A190" s="803" t="s">
        <v>350</v>
      </c>
      <c r="B190" s="831"/>
      <c r="C190" s="831"/>
      <c r="D190" s="831"/>
      <c r="E190" s="831"/>
      <c r="F190" s="831"/>
      <c r="G190" s="831"/>
      <c r="H190" s="831"/>
      <c r="I190" s="831"/>
      <c r="J190" s="831"/>
      <c r="K190" s="831"/>
      <c r="L190" s="831"/>
      <c r="M190" s="860"/>
    </row>
    <row r="191" spans="1:22">
      <c r="A191" s="859" t="s">
        <v>664</v>
      </c>
      <c r="B191" s="831"/>
      <c r="C191" s="831"/>
      <c r="D191" s="831"/>
      <c r="E191" s="831"/>
      <c r="F191" s="831"/>
      <c r="G191" s="831"/>
      <c r="H191" s="831"/>
      <c r="I191" s="831"/>
      <c r="J191" s="831"/>
      <c r="K191" s="831"/>
      <c r="L191" s="831"/>
      <c r="M191" s="860"/>
      <c r="N191" s="88">
        <v>32675</v>
      </c>
      <c r="O191" s="88">
        <v>476186</v>
      </c>
      <c r="P191" s="116">
        <v>1240592</v>
      </c>
      <c r="Q191" s="116">
        <v>517060</v>
      </c>
      <c r="R191" s="116">
        <v>725367</v>
      </c>
      <c r="S191" s="116">
        <v>-220720</v>
      </c>
      <c r="T191" s="116">
        <v>881950</v>
      </c>
      <c r="U191" s="116">
        <v>-890595</v>
      </c>
      <c r="V191" s="116">
        <v>116786</v>
      </c>
    </row>
    <row r="192" spans="1:22">
      <c r="A192" s="853" t="s">
        <v>665</v>
      </c>
      <c r="B192" s="831"/>
      <c r="C192" s="831"/>
      <c r="D192" s="831"/>
      <c r="E192" s="831"/>
      <c r="F192" s="831"/>
      <c r="G192" s="831"/>
      <c r="H192" s="831"/>
      <c r="I192" s="831"/>
      <c r="J192" s="831"/>
      <c r="K192" s="831"/>
      <c r="L192" s="831"/>
      <c r="M192" s="860"/>
      <c r="N192" s="88">
        <v>-59861</v>
      </c>
      <c r="O192" s="88">
        <v>-179</v>
      </c>
      <c r="P192" s="116">
        <v>-58330</v>
      </c>
      <c r="Q192" s="116">
        <v>-14720</v>
      </c>
      <c r="R192" s="116">
        <v>-45442</v>
      </c>
      <c r="S192" s="116">
        <v>-9448</v>
      </c>
      <c r="T192" s="116">
        <v>-50025</v>
      </c>
      <c r="U192" s="116">
        <v>2078</v>
      </c>
      <c r="V192" s="116">
        <v>-40914</v>
      </c>
    </row>
    <row r="193" spans="1:22">
      <c r="A193" s="853" t="s">
        <v>666</v>
      </c>
      <c r="B193" s="831"/>
      <c r="C193" s="831"/>
      <c r="D193" s="831"/>
      <c r="E193" s="831"/>
      <c r="F193" s="831"/>
      <c r="G193" s="831"/>
      <c r="H193" s="831"/>
      <c r="I193" s="831"/>
      <c r="J193" s="831"/>
      <c r="K193" s="831"/>
      <c r="L193" s="831"/>
      <c r="M193" s="860"/>
      <c r="N193" s="88">
        <v>821372</v>
      </c>
      <c r="O193" s="88">
        <v>847354</v>
      </c>
      <c r="P193" s="116">
        <v>826678</v>
      </c>
      <c r="Q193" s="116">
        <v>866790</v>
      </c>
      <c r="R193" s="116">
        <v>923542</v>
      </c>
      <c r="S193" s="116">
        <v>915399</v>
      </c>
      <c r="T193" s="116">
        <v>958177</v>
      </c>
      <c r="U193" s="116">
        <v>1040396</v>
      </c>
      <c r="V193" s="116">
        <v>999286</v>
      </c>
    </row>
    <row r="194" spans="1:22" ht="26.25">
      <c r="A194" s="365" t="s">
        <v>1001</v>
      </c>
      <c r="B194" s="490"/>
      <c r="C194" s="490"/>
      <c r="D194" s="404"/>
      <c r="E194" s="490"/>
      <c r="F194" s="490"/>
      <c r="G194" s="490"/>
      <c r="H194" s="490"/>
      <c r="I194" s="490"/>
      <c r="J194" s="490"/>
      <c r="K194" s="490"/>
      <c r="L194" s="490"/>
      <c r="M194" s="405"/>
      <c r="N194" s="88">
        <v>699070</v>
      </c>
      <c r="O194" s="88">
        <v>168039</v>
      </c>
      <c r="P194" s="116">
        <v>33127</v>
      </c>
      <c r="Q194" s="116">
        <v>12477</v>
      </c>
      <c r="R194" s="116">
        <v>383849</v>
      </c>
      <c r="S194" s="116">
        <v>478360</v>
      </c>
      <c r="T194" s="116">
        <v>267518</v>
      </c>
      <c r="U194" s="116">
        <v>1042482</v>
      </c>
      <c r="V194" s="116">
        <v>240106</v>
      </c>
    </row>
    <row r="195" spans="1:22" ht="26.25">
      <c r="A195" s="402" t="s">
        <v>1032</v>
      </c>
      <c r="B195" s="490"/>
      <c r="C195" s="490"/>
      <c r="D195" s="404"/>
      <c r="E195" s="490"/>
      <c r="F195" s="490"/>
      <c r="G195" s="490"/>
      <c r="H195" s="490"/>
      <c r="I195" s="490"/>
      <c r="J195" s="490"/>
      <c r="K195" s="490"/>
      <c r="L195" s="490"/>
      <c r="M195" s="405"/>
      <c r="N195" s="88"/>
      <c r="O195" s="88"/>
      <c r="P195" s="116"/>
      <c r="Q195" s="116"/>
      <c r="R195" s="116"/>
      <c r="S195" s="116"/>
      <c r="T195" s="199">
        <v>0</v>
      </c>
      <c r="U195" s="116"/>
      <c r="V195" s="241">
        <v>806419</v>
      </c>
    </row>
    <row r="196" spans="1:22">
      <c r="A196" s="853" t="s">
        <v>667</v>
      </c>
      <c r="B196" s="831"/>
      <c r="C196" s="831"/>
      <c r="D196" s="831"/>
      <c r="E196" s="831"/>
      <c r="F196" s="831"/>
      <c r="G196" s="831"/>
      <c r="H196" s="831"/>
      <c r="I196" s="831"/>
      <c r="J196" s="831"/>
      <c r="K196" s="831"/>
      <c r="L196" s="831"/>
      <c r="M196" s="860"/>
      <c r="N196" s="88">
        <v>126386</v>
      </c>
      <c r="O196" s="88">
        <v>123333</v>
      </c>
      <c r="P196" s="116">
        <v>99376</v>
      </c>
      <c r="Q196" s="116">
        <v>104277</v>
      </c>
      <c r="R196" s="116">
        <v>90370</v>
      </c>
      <c r="S196" s="116">
        <v>54766</v>
      </c>
      <c r="T196" s="116">
        <v>122961</v>
      </c>
      <c r="U196" s="116">
        <v>134458</v>
      </c>
      <c r="V196" s="116">
        <v>149544</v>
      </c>
    </row>
    <row r="197" spans="1:22">
      <c r="A197" s="853" t="s">
        <v>668</v>
      </c>
      <c r="B197" s="831"/>
      <c r="C197" s="831"/>
      <c r="D197" s="831"/>
      <c r="E197" s="831"/>
      <c r="F197" s="831"/>
      <c r="G197" s="831"/>
      <c r="H197" s="831"/>
      <c r="I197" s="831"/>
      <c r="J197" s="831"/>
      <c r="K197" s="831"/>
      <c r="L197" s="831"/>
      <c r="M197" s="860"/>
      <c r="N197" s="88">
        <v>10130</v>
      </c>
      <c r="O197" s="88">
        <v>-12833</v>
      </c>
      <c r="P197" s="116">
        <v>-63608</v>
      </c>
      <c r="Q197" s="116">
        <v>-74286</v>
      </c>
      <c r="R197" s="116">
        <v>124247</v>
      </c>
      <c r="S197" s="116">
        <v>-21640</v>
      </c>
      <c r="T197" s="116">
        <v>-44026</v>
      </c>
      <c r="U197" s="116">
        <v>-62051</v>
      </c>
      <c r="V197" s="116">
        <v>231655</v>
      </c>
    </row>
    <row r="198" spans="1:22">
      <c r="A198" s="853" t="s">
        <v>356</v>
      </c>
      <c r="B198" s="831"/>
      <c r="C198" s="831"/>
      <c r="D198" s="831"/>
      <c r="E198" s="831"/>
      <c r="F198" s="831"/>
      <c r="G198" s="831"/>
      <c r="H198" s="831"/>
      <c r="I198" s="831"/>
      <c r="J198" s="831"/>
      <c r="K198" s="831"/>
      <c r="L198" s="831"/>
      <c r="M198" s="860"/>
      <c r="N198" s="88">
        <v>6786</v>
      </c>
      <c r="O198" s="88">
        <v>220549</v>
      </c>
      <c r="P198" s="116">
        <v>-68725</v>
      </c>
      <c r="Q198" s="116">
        <v>281176</v>
      </c>
      <c r="R198" s="116">
        <v>-723842</v>
      </c>
      <c r="S198" s="116">
        <v>-60003</v>
      </c>
      <c r="T198" s="116">
        <v>-747324</v>
      </c>
      <c r="U198" s="116">
        <v>-181120</v>
      </c>
      <c r="V198" s="116">
        <v>-87497</v>
      </c>
    </row>
    <row r="199" spans="1:22">
      <c r="A199" s="853" t="s">
        <v>357</v>
      </c>
      <c r="B199" s="861"/>
      <c r="C199" s="861"/>
      <c r="D199" s="861"/>
      <c r="E199" s="861"/>
      <c r="F199" s="861"/>
      <c r="G199" s="861"/>
      <c r="H199" s="861"/>
      <c r="I199" s="861"/>
      <c r="J199" s="861"/>
      <c r="K199" s="861"/>
      <c r="L199" s="861"/>
      <c r="M199" s="860"/>
      <c r="N199" s="88">
        <v>-219387</v>
      </c>
      <c r="O199" s="88">
        <v>-175405</v>
      </c>
      <c r="P199" s="116">
        <v>-101345</v>
      </c>
      <c r="Q199" s="116">
        <v>-41872</v>
      </c>
      <c r="R199" s="116">
        <v>-220382</v>
      </c>
      <c r="S199" s="116">
        <v>-171802</v>
      </c>
      <c r="T199" s="116">
        <v>-323533</v>
      </c>
      <c r="U199" s="116">
        <v>-100203</v>
      </c>
      <c r="V199" s="116">
        <v>107895</v>
      </c>
    </row>
    <row r="200" spans="1:22" s="145" customFormat="1">
      <c r="A200" s="862" t="s">
        <v>623</v>
      </c>
      <c r="B200" s="863"/>
      <c r="C200" s="863"/>
      <c r="D200" s="863"/>
      <c r="E200" s="863"/>
      <c r="F200" s="863"/>
      <c r="G200" s="863"/>
      <c r="H200" s="863"/>
      <c r="I200" s="863"/>
      <c r="J200" s="863"/>
      <c r="K200" s="863"/>
      <c r="L200" s="863"/>
      <c r="M200" s="864"/>
      <c r="N200" s="143">
        <v>1417171</v>
      </c>
      <c r="O200" s="143">
        <v>1647044</v>
      </c>
      <c r="P200" s="227">
        <v>1907765</v>
      </c>
      <c r="Q200" s="227">
        <v>1650902</v>
      </c>
      <c r="R200" s="227">
        <v>1257709</v>
      </c>
      <c r="S200" s="227">
        <v>964912</v>
      </c>
      <c r="T200" s="227">
        <v>1065698</v>
      </c>
      <c r="U200" s="227">
        <v>985445</v>
      </c>
      <c r="V200" s="227">
        <v>2523280</v>
      </c>
    </row>
    <row r="201" spans="1:22">
      <c r="A201" s="859" t="s">
        <v>359</v>
      </c>
      <c r="B201" s="831"/>
      <c r="C201" s="831"/>
      <c r="D201" s="831"/>
      <c r="E201" s="831"/>
      <c r="F201" s="831"/>
      <c r="G201" s="831"/>
      <c r="H201" s="831"/>
      <c r="I201" s="831"/>
      <c r="J201" s="831"/>
      <c r="K201" s="831"/>
      <c r="L201" s="831"/>
      <c r="M201" s="860"/>
      <c r="P201" s="116"/>
    </row>
    <row r="202" spans="1:22" ht="25.5">
      <c r="A202" s="406" t="s">
        <v>669</v>
      </c>
      <c r="B202" s="485"/>
      <c r="C202" s="485"/>
      <c r="D202" s="485"/>
      <c r="E202" s="485"/>
      <c r="F202" s="485"/>
      <c r="G202" s="485"/>
      <c r="H202" s="485"/>
      <c r="I202" s="485"/>
      <c r="J202" s="485"/>
      <c r="K202" s="485"/>
      <c r="L202" s="485"/>
      <c r="M202" s="486"/>
      <c r="N202" s="88">
        <v>-1769630</v>
      </c>
      <c r="O202" s="88">
        <v>-1746666</v>
      </c>
      <c r="P202" s="88">
        <v>-2020232</v>
      </c>
      <c r="Q202" s="88">
        <v>-1541526</v>
      </c>
      <c r="R202" s="88">
        <v>-1749065</v>
      </c>
      <c r="S202" s="88">
        <v>-1992501</v>
      </c>
      <c r="T202" s="88">
        <v>-1919658</v>
      </c>
      <c r="U202" s="88">
        <v>-2115474</v>
      </c>
      <c r="V202" s="88">
        <v>-2100411</v>
      </c>
    </row>
    <row r="203" spans="1:22" ht="39">
      <c r="A203" s="399" t="s">
        <v>939</v>
      </c>
      <c r="B203" s="485"/>
      <c r="C203" s="485"/>
      <c r="D203" s="485"/>
      <c r="E203" s="485"/>
      <c r="F203" s="485"/>
      <c r="G203" s="485"/>
      <c r="H203" s="485"/>
      <c r="I203" s="485"/>
      <c r="J203" s="485"/>
      <c r="K203" s="485"/>
      <c r="L203" s="485"/>
      <c r="M203" s="486"/>
      <c r="N203" s="88"/>
      <c r="O203" s="88"/>
      <c r="P203" s="88"/>
      <c r="Q203" s="88"/>
      <c r="R203" s="88"/>
      <c r="S203" s="88"/>
      <c r="T203" s="88"/>
      <c r="U203" s="88">
        <v>-543079</v>
      </c>
    </row>
    <row r="204" spans="1:22">
      <c r="A204" s="853" t="s">
        <v>670</v>
      </c>
      <c r="B204" s="831"/>
      <c r="C204" s="831"/>
      <c r="D204" s="831"/>
      <c r="E204" s="831"/>
      <c r="F204" s="831"/>
      <c r="G204" s="831"/>
      <c r="H204" s="831"/>
      <c r="I204" s="831"/>
      <c r="J204" s="831"/>
      <c r="K204" s="831"/>
      <c r="L204" s="831"/>
      <c r="M204" s="860"/>
      <c r="N204" s="88">
        <v>-131077</v>
      </c>
      <c r="O204" s="199">
        <v>0</v>
      </c>
      <c r="P204" s="199">
        <v>0</v>
      </c>
      <c r="Q204" s="199">
        <v>0</v>
      </c>
      <c r="R204" s="199">
        <v>0</v>
      </c>
      <c r="S204" s="199">
        <v>0</v>
      </c>
      <c r="T204" s="199">
        <v>0</v>
      </c>
      <c r="U204" s="199">
        <v>0</v>
      </c>
    </row>
    <row r="205" spans="1:22">
      <c r="A205" s="853" t="s">
        <v>671</v>
      </c>
      <c r="B205" s="831"/>
      <c r="C205" s="831"/>
      <c r="D205" s="831"/>
      <c r="E205" s="831"/>
      <c r="F205" s="831"/>
      <c r="G205" s="831"/>
      <c r="H205" s="831"/>
      <c r="I205" s="831"/>
      <c r="J205" s="831"/>
      <c r="K205" s="831"/>
      <c r="L205" s="831"/>
      <c r="M205" s="860"/>
      <c r="N205" s="88">
        <v>-29534</v>
      </c>
      <c r="O205" s="88">
        <v>-7087</v>
      </c>
      <c r="P205" s="88">
        <v>-5157</v>
      </c>
      <c r="Q205" s="88">
        <v>-84898</v>
      </c>
      <c r="R205" s="88">
        <v>-9362</v>
      </c>
      <c r="S205" s="88">
        <v>-20603</v>
      </c>
      <c r="T205" s="88">
        <v>-10344</v>
      </c>
      <c r="U205" s="88">
        <v>-7111</v>
      </c>
      <c r="V205" s="88">
        <v>-21481</v>
      </c>
    </row>
    <row r="206" spans="1:22">
      <c r="A206" s="853" t="s">
        <v>672</v>
      </c>
      <c r="B206" s="831"/>
      <c r="C206" s="831"/>
      <c r="D206" s="831"/>
      <c r="E206" s="831"/>
      <c r="F206" s="831"/>
      <c r="G206" s="831"/>
      <c r="H206" s="831"/>
      <c r="I206" s="831"/>
      <c r="J206" s="831"/>
      <c r="K206" s="831"/>
      <c r="L206" s="831"/>
      <c r="M206" s="860"/>
      <c r="N206" s="88">
        <v>-7600</v>
      </c>
      <c r="O206" s="88">
        <v>-15975</v>
      </c>
      <c r="P206" s="88">
        <v>-295992</v>
      </c>
      <c r="Q206" s="88">
        <v>-11140</v>
      </c>
      <c r="R206" s="88">
        <v>-39815</v>
      </c>
      <c r="S206" s="88">
        <v>-12295</v>
      </c>
      <c r="T206" s="88">
        <v>-10375</v>
      </c>
      <c r="U206" s="88">
        <v>-12850</v>
      </c>
      <c r="V206" s="88">
        <v>-78475</v>
      </c>
    </row>
    <row r="207" spans="1:22">
      <c r="A207" s="853" t="s">
        <v>673</v>
      </c>
      <c r="B207" s="831"/>
      <c r="C207" s="831"/>
      <c r="D207" s="831"/>
      <c r="E207" s="831"/>
      <c r="F207" s="831"/>
      <c r="G207" s="831"/>
      <c r="H207" s="831"/>
      <c r="I207" s="831"/>
      <c r="J207" s="831"/>
      <c r="K207" s="831"/>
      <c r="L207" s="831"/>
      <c r="M207" s="860"/>
      <c r="N207" s="199">
        <v>0</v>
      </c>
      <c r="O207" s="199">
        <v>0</v>
      </c>
      <c r="P207" s="199">
        <v>0</v>
      </c>
      <c r="Q207" s="199">
        <v>0</v>
      </c>
      <c r="R207" s="199">
        <v>0</v>
      </c>
      <c r="S207" s="199">
        <v>0</v>
      </c>
      <c r="T207" s="199">
        <v>0</v>
      </c>
      <c r="U207" s="585">
        <v>0</v>
      </c>
    </row>
    <row r="208" spans="1:22">
      <c r="A208" s="856" t="s">
        <v>363</v>
      </c>
      <c r="B208" s="857"/>
      <c r="C208" s="857"/>
      <c r="D208" s="857"/>
      <c r="E208" s="857"/>
      <c r="F208" s="857"/>
      <c r="G208" s="857"/>
      <c r="H208" s="857"/>
      <c r="I208" s="857"/>
      <c r="J208" s="857"/>
      <c r="K208" s="857"/>
      <c r="L208" s="857"/>
      <c r="M208" s="858"/>
      <c r="N208" s="91">
        <v>-1937841</v>
      </c>
      <c r="O208" s="91">
        <v>-1769728</v>
      </c>
      <c r="P208" s="91">
        <v>-2321381</v>
      </c>
      <c r="Q208" s="91">
        <v>-1637564</v>
      </c>
      <c r="R208" s="91">
        <v>-1798242</v>
      </c>
      <c r="S208" s="91">
        <v>-2025399</v>
      </c>
      <c r="T208" s="91">
        <v>-1940377</v>
      </c>
      <c r="U208" s="91">
        <v>-2678514</v>
      </c>
      <c r="V208" s="91">
        <v>-2200367</v>
      </c>
    </row>
    <row r="209" spans="1:22" ht="25.5">
      <c r="A209" s="403" t="s">
        <v>736</v>
      </c>
      <c r="B209" s="487"/>
      <c r="C209" s="487"/>
      <c r="D209" s="396"/>
      <c r="E209" s="487"/>
      <c r="F209" s="487"/>
      <c r="G209" s="487"/>
      <c r="H209" s="487"/>
      <c r="I209" s="487"/>
      <c r="J209" s="487"/>
      <c r="K209" s="487"/>
      <c r="L209" s="487"/>
      <c r="M209" s="397"/>
      <c r="N209" s="88">
        <v>15403</v>
      </c>
      <c r="O209" s="88">
        <v>17857</v>
      </c>
      <c r="P209" s="88">
        <v>15711</v>
      </c>
      <c r="Q209" s="88">
        <v>20957</v>
      </c>
      <c r="R209" s="88">
        <v>10778</v>
      </c>
      <c r="S209" s="88">
        <v>18222</v>
      </c>
      <c r="T209" s="88">
        <v>13255</v>
      </c>
      <c r="U209" s="88">
        <v>15441</v>
      </c>
      <c r="V209" s="88">
        <v>7230</v>
      </c>
    </row>
    <row r="210" spans="1:22">
      <c r="A210" s="853" t="s">
        <v>674</v>
      </c>
      <c r="B210" s="854"/>
      <c r="C210" s="854"/>
      <c r="D210" s="854"/>
      <c r="E210" s="854"/>
      <c r="F210" s="854"/>
      <c r="G210" s="854"/>
      <c r="H210" s="854"/>
      <c r="I210" s="854"/>
      <c r="J210" s="854"/>
      <c r="K210" s="854"/>
      <c r="L210" s="854"/>
      <c r="M210" s="855"/>
      <c r="N210" s="199">
        <v>0</v>
      </c>
      <c r="O210" s="199">
        <v>0</v>
      </c>
      <c r="P210" s="199">
        <v>0</v>
      </c>
      <c r="Q210" s="199">
        <v>0</v>
      </c>
      <c r="R210" s="88">
        <v>299100</v>
      </c>
      <c r="S210" s="88">
        <v>2125</v>
      </c>
      <c r="T210" s="88">
        <v>3770</v>
      </c>
      <c r="U210" s="88">
        <v>11830</v>
      </c>
      <c r="V210" s="88">
        <v>5401</v>
      </c>
    </row>
    <row r="211" spans="1:22">
      <c r="A211" s="853" t="s">
        <v>675</v>
      </c>
      <c r="B211" s="854"/>
      <c r="C211" s="854"/>
      <c r="D211" s="854"/>
      <c r="E211" s="854"/>
      <c r="F211" s="854"/>
      <c r="G211" s="854"/>
      <c r="H211" s="854"/>
      <c r="I211" s="854"/>
      <c r="J211" s="854"/>
      <c r="K211" s="854"/>
      <c r="L211" s="854"/>
      <c r="M211" s="855"/>
      <c r="N211" s="199">
        <v>0</v>
      </c>
      <c r="O211" s="199">
        <v>0</v>
      </c>
      <c r="P211" s="199">
        <v>0</v>
      </c>
      <c r="Q211" s="199">
        <v>0</v>
      </c>
      <c r="R211" s="199">
        <v>0</v>
      </c>
      <c r="S211" s="585">
        <v>0</v>
      </c>
      <c r="T211" s="199"/>
      <c r="U211" s="199">
        <v>0</v>
      </c>
      <c r="V211" s="199"/>
    </row>
    <row r="212" spans="1:22">
      <c r="A212" s="853" t="s">
        <v>676</v>
      </c>
      <c r="B212" s="854"/>
      <c r="C212" s="854"/>
      <c r="D212" s="854"/>
      <c r="E212" s="854"/>
      <c r="F212" s="854"/>
      <c r="G212" s="854"/>
      <c r="H212" s="854"/>
      <c r="I212" s="854"/>
      <c r="J212" s="854"/>
      <c r="K212" s="854"/>
      <c r="L212" s="854"/>
      <c r="M212" s="855"/>
      <c r="N212" s="88">
        <v>6592</v>
      </c>
      <c r="O212" s="88">
        <v>23136</v>
      </c>
      <c r="P212" s="199">
        <v>0</v>
      </c>
      <c r="Q212" s="116">
        <v>24636</v>
      </c>
      <c r="R212" s="199">
        <v>0</v>
      </c>
      <c r="S212" s="88">
        <v>23608</v>
      </c>
      <c r="T212" s="116">
        <v>32666</v>
      </c>
      <c r="U212" s="116">
        <v>3776</v>
      </c>
      <c r="V212" s="116"/>
    </row>
    <row r="213" spans="1:22">
      <c r="A213" s="853" t="s">
        <v>677</v>
      </c>
      <c r="B213" s="854"/>
      <c r="C213" s="854"/>
      <c r="D213" s="854"/>
      <c r="E213" s="854"/>
      <c r="F213" s="854"/>
      <c r="G213" s="854"/>
      <c r="H213" s="854"/>
      <c r="I213" s="854"/>
      <c r="J213" s="854"/>
      <c r="K213" s="854"/>
      <c r="L213" s="854"/>
      <c r="M213" s="855"/>
      <c r="N213" s="116">
        <v>11474</v>
      </c>
      <c r="O213" s="116">
        <v>5649</v>
      </c>
      <c r="P213" s="116">
        <v>7673</v>
      </c>
      <c r="Q213" s="116">
        <v>18292</v>
      </c>
      <c r="R213" s="116">
        <v>2781</v>
      </c>
      <c r="S213" s="88">
        <v>79625</v>
      </c>
      <c r="T213" s="116">
        <v>924</v>
      </c>
      <c r="U213" s="116">
        <v>2491</v>
      </c>
      <c r="V213" s="116">
        <f>2001+26747</f>
        <v>28748</v>
      </c>
    </row>
    <row r="214" spans="1:22">
      <c r="A214" s="856" t="s">
        <v>365</v>
      </c>
      <c r="B214" s="857"/>
      <c r="C214" s="857"/>
      <c r="D214" s="857"/>
      <c r="E214" s="857"/>
      <c r="F214" s="857"/>
      <c r="G214" s="857"/>
      <c r="H214" s="857"/>
      <c r="I214" s="857"/>
      <c r="J214" s="857"/>
      <c r="K214" s="857"/>
      <c r="L214" s="857"/>
      <c r="M214" s="858"/>
      <c r="N214" s="218">
        <v>33469</v>
      </c>
      <c r="O214" s="218">
        <v>46642</v>
      </c>
      <c r="P214" s="218">
        <v>23384</v>
      </c>
      <c r="Q214" s="218">
        <v>63885</v>
      </c>
      <c r="R214" s="218">
        <v>312659</v>
      </c>
      <c r="S214" s="218">
        <v>123580</v>
      </c>
      <c r="T214" s="218">
        <v>50615</v>
      </c>
      <c r="U214" s="218">
        <v>33538</v>
      </c>
      <c r="V214" s="218">
        <v>41379</v>
      </c>
    </row>
    <row r="215" spans="1:22" s="145" customFormat="1">
      <c r="A215" s="862" t="s">
        <v>678</v>
      </c>
      <c r="B215" s="863"/>
      <c r="C215" s="863"/>
      <c r="D215" s="863"/>
      <c r="E215" s="863"/>
      <c r="F215" s="863"/>
      <c r="G215" s="863"/>
      <c r="H215" s="863"/>
      <c r="I215" s="863"/>
      <c r="J215" s="863"/>
      <c r="K215" s="863"/>
      <c r="L215" s="863"/>
      <c r="M215" s="864"/>
      <c r="N215" s="143">
        <v>-1904372</v>
      </c>
      <c r="O215" s="143">
        <v>-1723086</v>
      </c>
      <c r="P215" s="143">
        <v>-2297997</v>
      </c>
      <c r="Q215" s="143">
        <v>-1573679</v>
      </c>
      <c r="R215" s="143">
        <v>-1485583</v>
      </c>
      <c r="S215" s="143">
        <v>-1901819</v>
      </c>
      <c r="T215" s="143">
        <v>-1889762</v>
      </c>
      <c r="U215" s="143">
        <v>-2644976</v>
      </c>
      <c r="V215" s="143">
        <v>-2158988</v>
      </c>
    </row>
    <row r="216" spans="1:22">
      <c r="A216" s="859" t="s">
        <v>367</v>
      </c>
      <c r="B216" s="831"/>
      <c r="C216" s="831"/>
      <c r="D216" s="831"/>
      <c r="E216" s="831"/>
      <c r="F216" s="831"/>
      <c r="G216" s="831"/>
      <c r="H216" s="831"/>
      <c r="I216" s="831"/>
      <c r="J216" s="831"/>
      <c r="K216" s="831"/>
      <c r="L216" s="831"/>
      <c r="M216" s="860"/>
    </row>
    <row r="217" spans="1:22">
      <c r="A217" s="853" t="s">
        <v>675</v>
      </c>
      <c r="B217" s="854"/>
      <c r="C217" s="854"/>
      <c r="D217" s="854"/>
      <c r="E217" s="854"/>
      <c r="F217" s="854"/>
      <c r="G217" s="854"/>
      <c r="H217" s="854"/>
      <c r="I217" s="854"/>
      <c r="J217" s="854"/>
      <c r="K217" s="854"/>
      <c r="L217" s="854"/>
      <c r="M217" s="855"/>
      <c r="N217" s="88">
        <v>-2250000</v>
      </c>
      <c r="O217" s="88">
        <v>-1050000</v>
      </c>
      <c r="P217" s="88">
        <v>-300000</v>
      </c>
      <c r="Q217" s="88">
        <v>-1350000</v>
      </c>
      <c r="R217" s="199">
        <v>0</v>
      </c>
      <c r="S217" s="199">
        <v>0</v>
      </c>
      <c r="T217" s="88">
        <v>-670000</v>
      </c>
      <c r="U217" s="88">
        <v>-1750000</v>
      </c>
      <c r="V217" s="88">
        <v>-3100</v>
      </c>
    </row>
    <row r="218" spans="1:22">
      <c r="A218" s="853" t="s">
        <v>679</v>
      </c>
      <c r="B218" s="854"/>
      <c r="C218" s="854"/>
      <c r="D218" s="854"/>
      <c r="E218" s="854"/>
      <c r="F218" s="854"/>
      <c r="G218" s="854"/>
      <c r="H218" s="854"/>
      <c r="I218" s="854"/>
      <c r="J218" s="854"/>
      <c r="K218" s="854"/>
      <c r="L218" s="854"/>
      <c r="M218" s="855"/>
      <c r="N218" s="88">
        <v>-44724</v>
      </c>
      <c r="O218" s="88">
        <v>-95607</v>
      </c>
      <c r="P218" s="88">
        <v>-44904</v>
      </c>
      <c r="Q218" s="88">
        <v>-110014</v>
      </c>
      <c r="R218" s="88">
        <v>-58539</v>
      </c>
      <c r="S218" s="88">
        <v>-110335</v>
      </c>
      <c r="T218" s="88">
        <v>-58580</v>
      </c>
      <c r="U218" s="88">
        <v>-808780</v>
      </c>
      <c r="V218" s="88">
        <v>-3046380</v>
      </c>
    </row>
    <row r="219" spans="1:22" ht="25.5">
      <c r="A219" s="403" t="s">
        <v>680</v>
      </c>
      <c r="B219" s="487"/>
      <c r="C219" s="487"/>
      <c r="D219" s="396"/>
      <c r="E219" s="487"/>
      <c r="F219" s="487"/>
      <c r="G219" s="487"/>
      <c r="H219" s="487"/>
      <c r="I219" s="487"/>
      <c r="J219" s="487"/>
      <c r="K219" s="487"/>
      <c r="L219" s="487"/>
      <c r="M219" s="397"/>
      <c r="N219" s="199"/>
      <c r="O219" s="199">
        <v>0</v>
      </c>
      <c r="P219" s="199">
        <v>0</v>
      </c>
      <c r="Q219" s="199">
        <v>0</v>
      </c>
      <c r="R219" s="199">
        <v>0</v>
      </c>
      <c r="S219" s="199">
        <v>0</v>
      </c>
      <c r="U219" s="199">
        <v>0</v>
      </c>
      <c r="V219" s="199">
        <v>0</v>
      </c>
    </row>
    <row r="220" spans="1:22">
      <c r="A220" s="853" t="s">
        <v>681</v>
      </c>
      <c r="B220" s="854"/>
      <c r="C220" s="854"/>
      <c r="D220" s="854"/>
      <c r="E220" s="854"/>
      <c r="F220" s="854"/>
      <c r="G220" s="854"/>
      <c r="H220" s="854"/>
      <c r="I220" s="854"/>
      <c r="J220" s="854"/>
      <c r="K220" s="854"/>
      <c r="L220" s="854"/>
      <c r="M220" s="855"/>
      <c r="N220" s="88">
        <v>-117339</v>
      </c>
      <c r="O220" s="88">
        <v>-137777</v>
      </c>
      <c r="P220" s="88">
        <v>-65260</v>
      </c>
      <c r="Q220" s="88">
        <v>-119290</v>
      </c>
      <c r="R220" s="88">
        <v>-26745</v>
      </c>
      <c r="S220" s="88">
        <v>-133425</v>
      </c>
      <c r="T220" s="88">
        <v>-21787</v>
      </c>
      <c r="U220" s="88">
        <v>-182543</v>
      </c>
      <c r="V220" s="88">
        <v>-46818</v>
      </c>
    </row>
    <row r="221" spans="1:22">
      <c r="A221" s="853" t="s">
        <v>673</v>
      </c>
      <c r="B221" s="854"/>
      <c r="C221" s="854"/>
      <c r="D221" s="854"/>
      <c r="E221" s="854"/>
      <c r="F221" s="854"/>
      <c r="G221" s="854"/>
      <c r="H221" s="854"/>
      <c r="I221" s="854"/>
      <c r="J221" s="854"/>
      <c r="K221" s="854"/>
      <c r="L221" s="854"/>
      <c r="M221" s="855"/>
      <c r="N221" s="88">
        <v>-17495</v>
      </c>
      <c r="O221" s="88">
        <v>-12202</v>
      </c>
      <c r="P221" s="88">
        <v>-16528</v>
      </c>
      <c r="Q221" s="88">
        <v>-15337</v>
      </c>
      <c r="R221" s="88">
        <v>-30866</v>
      </c>
      <c r="S221" s="88">
        <v>-21342</v>
      </c>
      <c r="T221" s="88">
        <v>-66648</v>
      </c>
      <c r="U221" s="88">
        <v>-53107</v>
      </c>
      <c r="V221" s="88">
        <v>-82802</v>
      </c>
    </row>
    <row r="222" spans="1:22">
      <c r="A222" s="856" t="s">
        <v>363</v>
      </c>
      <c r="B222" s="857"/>
      <c r="C222" s="857"/>
      <c r="D222" s="857"/>
      <c r="E222" s="857"/>
      <c r="F222" s="857"/>
      <c r="G222" s="857"/>
      <c r="H222" s="857"/>
      <c r="I222" s="857"/>
      <c r="J222" s="857"/>
      <c r="K222" s="857"/>
      <c r="L222" s="857"/>
      <c r="M222" s="858"/>
      <c r="N222" s="102">
        <v>-2429558</v>
      </c>
      <c r="O222" s="102">
        <v>-1295586</v>
      </c>
      <c r="P222" s="102">
        <v>-426692</v>
      </c>
      <c r="Q222" s="102">
        <v>-1594641</v>
      </c>
      <c r="R222" s="102">
        <v>-116150</v>
      </c>
      <c r="S222" s="102">
        <v>-265102</v>
      </c>
      <c r="T222" s="102">
        <v>-817015</v>
      </c>
      <c r="U222" s="102">
        <v>-2794430</v>
      </c>
      <c r="V222" s="102">
        <v>-3179100</v>
      </c>
    </row>
    <row r="223" spans="1:22">
      <c r="A223" s="853" t="s">
        <v>682</v>
      </c>
      <c r="B223" s="854"/>
      <c r="C223" s="854"/>
      <c r="D223" s="854"/>
      <c r="E223" s="854"/>
      <c r="F223" s="854"/>
      <c r="G223" s="854"/>
      <c r="H223" s="854"/>
      <c r="I223" s="854"/>
      <c r="J223" s="854"/>
      <c r="K223" s="854"/>
      <c r="L223" s="854"/>
      <c r="M223" s="855"/>
      <c r="N223" s="88">
        <v>2860000</v>
      </c>
      <c r="O223" s="88">
        <v>1424607</v>
      </c>
      <c r="P223" s="88">
        <v>600000</v>
      </c>
      <c r="Q223" s="88">
        <v>2107462</v>
      </c>
      <c r="R223" s="199">
        <v>0</v>
      </c>
      <c r="S223" s="88">
        <v>1350000</v>
      </c>
      <c r="T223" s="88">
        <v>500000</v>
      </c>
      <c r="U223" s="585">
        <v>0</v>
      </c>
    </row>
    <row r="224" spans="1:22">
      <c r="A224" s="853" t="s">
        <v>683</v>
      </c>
      <c r="B224" s="854"/>
      <c r="C224" s="854"/>
      <c r="D224" s="854"/>
      <c r="E224" s="854"/>
      <c r="F224" s="854"/>
      <c r="G224" s="854"/>
      <c r="H224" s="854"/>
      <c r="I224" s="854"/>
      <c r="J224" s="854"/>
      <c r="K224" s="854"/>
      <c r="L224" s="854"/>
      <c r="M224" s="855"/>
      <c r="N224" s="88">
        <v>916</v>
      </c>
      <c r="O224" s="88">
        <v>-2</v>
      </c>
      <c r="P224" s="199">
        <v>0</v>
      </c>
      <c r="Q224" s="199">
        <v>0</v>
      </c>
      <c r="R224" s="199">
        <v>0</v>
      </c>
      <c r="S224" s="88">
        <v>293</v>
      </c>
      <c r="T224" s="88">
        <v>1000000</v>
      </c>
      <c r="U224" s="88">
        <v>4150000</v>
      </c>
      <c r="V224" s="88">
        <v>2200000</v>
      </c>
    </row>
    <row r="225" spans="1:22">
      <c r="A225" s="853" t="s">
        <v>684</v>
      </c>
      <c r="B225" s="854"/>
      <c r="C225" s="854"/>
      <c r="D225" s="854"/>
      <c r="E225" s="854"/>
      <c r="F225" s="854"/>
      <c r="G225" s="854"/>
      <c r="H225" s="854"/>
      <c r="I225" s="854"/>
      <c r="J225" s="854"/>
      <c r="K225" s="854"/>
      <c r="L225" s="854"/>
      <c r="M225" s="855"/>
      <c r="N225" s="88">
        <v>22101</v>
      </c>
      <c r="O225" s="88">
        <v>7783</v>
      </c>
      <c r="P225" s="88">
        <v>558</v>
      </c>
      <c r="Q225" s="88">
        <v>72942</v>
      </c>
      <c r="R225" s="88">
        <v>7758</v>
      </c>
      <c r="S225" s="88">
        <v>94601</v>
      </c>
      <c r="T225" s="88">
        <v>17718</v>
      </c>
      <c r="U225" s="88">
        <v>42951</v>
      </c>
      <c r="V225" s="88">
        <v>15886</v>
      </c>
    </row>
    <row r="226" spans="1:22">
      <c r="A226" s="479" t="s">
        <v>891</v>
      </c>
      <c r="B226" s="488"/>
      <c r="C226" s="488"/>
      <c r="D226" s="477"/>
      <c r="E226" s="488"/>
      <c r="F226" s="488"/>
      <c r="G226" s="488"/>
      <c r="H226" s="488"/>
      <c r="I226" s="488"/>
      <c r="J226" s="488"/>
      <c r="K226" s="488"/>
      <c r="L226" s="488"/>
      <c r="M226" s="478"/>
      <c r="N226" s="199">
        <v>0</v>
      </c>
      <c r="O226" s="199">
        <v>0</v>
      </c>
      <c r="P226" s="199">
        <v>0</v>
      </c>
      <c r="Q226" s="199">
        <v>0</v>
      </c>
      <c r="R226" s="199">
        <v>0</v>
      </c>
      <c r="S226" s="88">
        <v>100000</v>
      </c>
      <c r="T226" s="233">
        <v>256925</v>
      </c>
      <c r="U226" s="88">
        <v>523075</v>
      </c>
      <c r="V226" s="199">
        <v>0</v>
      </c>
    </row>
    <row r="227" spans="1:22">
      <c r="A227" s="856" t="s">
        <v>365</v>
      </c>
      <c r="B227" s="857"/>
      <c r="C227" s="857"/>
      <c r="D227" s="857"/>
      <c r="E227" s="857"/>
      <c r="F227" s="857"/>
      <c r="G227" s="857"/>
      <c r="H227" s="857"/>
      <c r="I227" s="857"/>
      <c r="J227" s="857"/>
      <c r="K227" s="857"/>
      <c r="L227" s="857"/>
      <c r="M227" s="858"/>
      <c r="N227" s="232">
        <v>2883017</v>
      </c>
      <c r="O227" s="233">
        <v>1432388</v>
      </c>
      <c r="P227" s="233">
        <v>600558</v>
      </c>
      <c r="Q227" s="233">
        <v>2180404</v>
      </c>
      <c r="R227" s="233">
        <v>7758</v>
      </c>
      <c r="S227" s="88">
        <v>1544894</v>
      </c>
      <c r="T227" s="233">
        <v>1774643</v>
      </c>
      <c r="U227" s="88">
        <v>4716026</v>
      </c>
      <c r="V227" s="91">
        <v>2215886</v>
      </c>
    </row>
    <row r="228" spans="1:22">
      <c r="A228" s="380" t="s">
        <v>641</v>
      </c>
      <c r="M228" s="220"/>
      <c r="N228" s="231">
        <v>453459</v>
      </c>
      <c r="O228" s="231">
        <v>136802</v>
      </c>
      <c r="P228" s="231">
        <v>173866</v>
      </c>
      <c r="Q228" s="231">
        <v>585763</v>
      </c>
      <c r="R228" s="231">
        <v>-108392</v>
      </c>
      <c r="S228" s="231">
        <v>1279792</v>
      </c>
      <c r="T228" s="231">
        <v>957628</v>
      </c>
      <c r="U228" s="231">
        <v>1921596</v>
      </c>
      <c r="V228" s="231">
        <v>-963214</v>
      </c>
    </row>
    <row r="229" spans="1:22" s="145" customFormat="1" ht="28.15" customHeight="1">
      <c r="A229" s="407" t="s">
        <v>642</v>
      </c>
      <c r="B229" s="491"/>
      <c r="C229" s="491"/>
      <c r="D229" s="408"/>
      <c r="E229" s="491"/>
      <c r="F229" s="491"/>
      <c r="G229" s="491"/>
      <c r="H229" s="491"/>
      <c r="I229" s="491"/>
      <c r="J229" s="491"/>
      <c r="K229" s="491"/>
      <c r="L229" s="491"/>
      <c r="M229" s="409"/>
      <c r="N229" s="143">
        <v>-33742</v>
      </c>
      <c r="O229" s="143">
        <v>60760</v>
      </c>
      <c r="P229" s="143">
        <v>-216366</v>
      </c>
      <c r="Q229" s="143">
        <v>662986</v>
      </c>
      <c r="R229" s="143">
        <v>-336266</v>
      </c>
      <c r="S229" s="143">
        <v>342885</v>
      </c>
      <c r="T229" s="143">
        <v>133564</v>
      </c>
      <c r="U229" s="143">
        <v>262065</v>
      </c>
      <c r="V229" s="143">
        <v>-598922</v>
      </c>
    </row>
    <row r="230" spans="1:22">
      <c r="A230" s="853" t="s">
        <v>685</v>
      </c>
      <c r="B230" s="854"/>
      <c r="C230" s="854"/>
      <c r="D230" s="854"/>
      <c r="E230" s="854"/>
      <c r="F230" s="854"/>
      <c r="G230" s="854"/>
      <c r="H230" s="854"/>
      <c r="I230" s="854"/>
      <c r="J230" s="854"/>
      <c r="K230" s="854"/>
      <c r="L230" s="854"/>
      <c r="M230" s="855"/>
      <c r="N230" s="88">
        <v>879</v>
      </c>
      <c r="O230" s="88">
        <v>404</v>
      </c>
      <c r="P230" s="88">
        <v>89</v>
      </c>
      <c r="Q230" s="88">
        <v>1731</v>
      </c>
      <c r="R230" s="88">
        <v>3734</v>
      </c>
      <c r="S230" s="88">
        <v>-4156</v>
      </c>
      <c r="T230" s="88">
        <v>-1064</v>
      </c>
      <c r="U230" s="88">
        <v>808</v>
      </c>
      <c r="V230" s="88">
        <v>-110</v>
      </c>
    </row>
    <row r="231" spans="1:22">
      <c r="A231" s="856" t="s">
        <v>375</v>
      </c>
      <c r="B231" s="857"/>
      <c r="C231" s="857"/>
      <c r="D231" s="857"/>
      <c r="E231" s="857"/>
      <c r="F231" s="857"/>
      <c r="G231" s="857"/>
      <c r="H231" s="857"/>
      <c r="I231" s="857"/>
      <c r="J231" s="857"/>
      <c r="K231" s="857"/>
      <c r="L231" s="857"/>
      <c r="M231" s="858"/>
      <c r="N231" s="88">
        <v>327715</v>
      </c>
      <c r="O231" s="88">
        <v>293973</v>
      </c>
      <c r="P231" s="88">
        <v>354733</v>
      </c>
      <c r="Q231" s="88">
        <v>138367</v>
      </c>
      <c r="R231" s="88">
        <v>801353</v>
      </c>
      <c r="S231" s="88">
        <v>465087</v>
      </c>
      <c r="T231" s="88">
        <v>807972</v>
      </c>
      <c r="U231" s="88">
        <v>941536</v>
      </c>
      <c r="V231" s="88">
        <v>1203601</v>
      </c>
    </row>
    <row r="232" spans="1:22" ht="25.5">
      <c r="A232" s="410" t="s">
        <v>643</v>
      </c>
      <c r="B232" s="489"/>
      <c r="C232" s="489"/>
      <c r="D232" s="411"/>
      <c r="E232" s="489"/>
      <c r="F232" s="489"/>
      <c r="G232" s="489"/>
      <c r="H232" s="489"/>
      <c r="I232" s="489"/>
      <c r="J232" s="489"/>
      <c r="K232" s="489"/>
      <c r="L232" s="489"/>
      <c r="M232" s="412"/>
      <c r="N232" s="88">
        <v>293973</v>
      </c>
      <c r="O232" s="88">
        <v>354733</v>
      </c>
      <c r="P232" s="88">
        <v>138367</v>
      </c>
      <c r="Q232" s="88">
        <v>801353</v>
      </c>
      <c r="R232" s="88">
        <v>465087</v>
      </c>
      <c r="S232" s="88">
        <v>807972</v>
      </c>
      <c r="T232" s="88">
        <v>941536</v>
      </c>
      <c r="U232" s="88">
        <v>1203601</v>
      </c>
      <c r="V232" s="88">
        <v>604679</v>
      </c>
    </row>
    <row r="233" spans="1:22" s="217" customFormat="1">
      <c r="A233" s="850" t="s">
        <v>686</v>
      </c>
      <c r="B233" s="851"/>
      <c r="C233" s="851"/>
      <c r="D233" s="851"/>
      <c r="E233" s="851"/>
      <c r="F233" s="851"/>
      <c r="G233" s="851"/>
      <c r="H233" s="851"/>
      <c r="I233" s="851"/>
      <c r="J233" s="851"/>
      <c r="K233" s="851"/>
      <c r="L233" s="851"/>
      <c r="M233" s="852"/>
      <c r="N233" s="420">
        <v>179404</v>
      </c>
      <c r="O233" s="420">
        <v>144404</v>
      </c>
      <c r="P233" s="420">
        <v>135136</v>
      </c>
      <c r="Q233" s="420">
        <v>68828</v>
      </c>
      <c r="R233" s="420">
        <v>60371</v>
      </c>
      <c r="S233" s="420">
        <v>231987</v>
      </c>
      <c r="T233" s="420">
        <v>218999</v>
      </c>
      <c r="U233" s="420">
        <v>729450</v>
      </c>
      <c r="V233" s="420">
        <v>269321</v>
      </c>
    </row>
    <row r="235" spans="1:22">
      <c r="O235" s="116"/>
    </row>
  </sheetData>
  <mergeCells count="87">
    <mergeCell ref="N9:V9"/>
    <mergeCell ref="N12:V12"/>
    <mergeCell ref="N16:V17"/>
    <mergeCell ref="P20:V20"/>
    <mergeCell ref="F113:F114"/>
    <mergeCell ref="B108:M110"/>
    <mergeCell ref="B57:B58"/>
    <mergeCell ref="C57:C58"/>
    <mergeCell ref="D57:D58"/>
    <mergeCell ref="F57:F58"/>
    <mergeCell ref="H57:H58"/>
    <mergeCell ref="F99:F100"/>
    <mergeCell ref="D99:D100"/>
    <mergeCell ref="B68:L68"/>
    <mergeCell ref="B71:L71"/>
    <mergeCell ref="B99:B100"/>
    <mergeCell ref="B113:B114"/>
    <mergeCell ref="D113:D114"/>
    <mergeCell ref="A192:M192"/>
    <mergeCell ref="B117:M117"/>
    <mergeCell ref="B178:M178"/>
    <mergeCell ref="B179:M179"/>
    <mergeCell ref="B180:M180"/>
    <mergeCell ref="B181:M181"/>
    <mergeCell ref="B182:M182"/>
    <mergeCell ref="B185:M185"/>
    <mergeCell ref="B186:M186"/>
    <mergeCell ref="A189:M189"/>
    <mergeCell ref="A190:M190"/>
    <mergeCell ref="A191:M191"/>
    <mergeCell ref="B183:K183"/>
    <mergeCell ref="B184:I184"/>
    <mergeCell ref="A220:M220"/>
    <mergeCell ref="A221:M221"/>
    <mergeCell ref="A208:M208"/>
    <mergeCell ref="A193:M193"/>
    <mergeCell ref="A196:M196"/>
    <mergeCell ref="A197:M197"/>
    <mergeCell ref="A198:M198"/>
    <mergeCell ref="A199:M199"/>
    <mergeCell ref="A200:M200"/>
    <mergeCell ref="A201:M201"/>
    <mergeCell ref="A204:M204"/>
    <mergeCell ref="A205:M205"/>
    <mergeCell ref="A206:M206"/>
    <mergeCell ref="A207:M207"/>
    <mergeCell ref="A214:M214"/>
    <mergeCell ref="A215:M215"/>
    <mergeCell ref="N111:R111"/>
    <mergeCell ref="A233:M233"/>
    <mergeCell ref="A223:M223"/>
    <mergeCell ref="A224:M224"/>
    <mergeCell ref="A225:M225"/>
    <mergeCell ref="A227:M227"/>
    <mergeCell ref="A230:M230"/>
    <mergeCell ref="A231:M231"/>
    <mergeCell ref="A222:M222"/>
    <mergeCell ref="A210:M210"/>
    <mergeCell ref="A211:M211"/>
    <mergeCell ref="A212:M212"/>
    <mergeCell ref="A213:M213"/>
    <mergeCell ref="A216:M216"/>
    <mergeCell ref="A217:M217"/>
    <mergeCell ref="A218:M218"/>
    <mergeCell ref="O106:O107"/>
    <mergeCell ref="N95:N96"/>
    <mergeCell ref="B13:M13"/>
    <mergeCell ref="B18:M19"/>
    <mergeCell ref="B14:O14"/>
    <mergeCell ref="O95:O96"/>
    <mergeCell ref="M69:P70"/>
    <mergeCell ref="N106:N107"/>
    <mergeCell ref="Q70:V70"/>
    <mergeCell ref="R95:R96"/>
    <mergeCell ref="R106:R107"/>
    <mergeCell ref="Q106:Q107"/>
    <mergeCell ref="P95:P96"/>
    <mergeCell ref="Q95:Q96"/>
    <mergeCell ref="P106:P107"/>
    <mergeCell ref="V95:V96"/>
    <mergeCell ref="V106:V107"/>
    <mergeCell ref="U95:U96"/>
    <mergeCell ref="U106:U107"/>
    <mergeCell ref="T95:T96"/>
    <mergeCell ref="T106:T107"/>
    <mergeCell ref="S106:S107"/>
    <mergeCell ref="S95:S96"/>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6"/>
  <sheetViews>
    <sheetView workbookViewId="0">
      <pane xSplit="1" ySplit="4" topLeftCell="J152" activePane="bottomRight" state="frozen"/>
      <selection activeCell="C154" sqref="C154"/>
      <selection pane="topRight" activeCell="C154" sqref="C154"/>
      <selection pane="bottomLeft" activeCell="C154" sqref="C154"/>
      <selection pane="bottomRight" activeCell="J158" sqref="J157:J158"/>
    </sheetView>
  </sheetViews>
  <sheetFormatPr defaultColWidth="12.42578125" defaultRowHeight="15"/>
  <cols>
    <col min="1" max="1" width="101.42578125" style="84" customWidth="1"/>
    <col min="2" max="5" width="21.5703125" style="84" customWidth="1"/>
    <col min="6" max="6" width="22.28515625" style="84" customWidth="1"/>
    <col min="7" max="7" width="23.28515625" style="84" customWidth="1"/>
    <col min="8" max="8" width="22.28515625" style="84" customWidth="1"/>
    <col min="9" max="9" width="17.28515625" style="84" customWidth="1"/>
    <col min="10" max="10" width="20.42578125" style="84" customWidth="1"/>
    <col min="11" max="11" width="21.5703125" style="84" customWidth="1"/>
    <col min="12" max="12" width="21.7109375" style="84" customWidth="1"/>
    <col min="13" max="16384" width="12.42578125" style="84"/>
  </cols>
  <sheetData>
    <row r="1" spans="1:14" ht="20.25">
      <c r="A1" s="82" t="s">
        <v>737</v>
      </c>
      <c r="B1" s="155"/>
      <c r="C1" s="83"/>
    </row>
    <row r="2" spans="1:14">
      <c r="A2" s="108" t="s">
        <v>476</v>
      </c>
      <c r="B2" s="109"/>
      <c r="C2" s="109"/>
      <c r="D2" s="109"/>
      <c r="E2" s="109"/>
      <c r="F2" s="109"/>
      <c r="G2" s="109"/>
      <c r="H2" s="109"/>
      <c r="I2" s="109"/>
      <c r="J2" s="109"/>
      <c r="K2" s="109"/>
      <c r="L2" s="109"/>
    </row>
    <row r="3" spans="1:14" ht="76.5">
      <c r="A3" s="386" t="s">
        <v>477</v>
      </c>
      <c r="B3" s="85" t="s">
        <v>738</v>
      </c>
      <c r="C3" s="85" t="s">
        <v>739</v>
      </c>
      <c r="D3" s="112" t="s">
        <v>740</v>
      </c>
      <c r="E3" s="85" t="s">
        <v>741</v>
      </c>
      <c r="F3" s="112" t="s">
        <v>742</v>
      </c>
      <c r="G3" s="85" t="s">
        <v>743</v>
      </c>
      <c r="H3" s="85" t="s">
        <v>744</v>
      </c>
      <c r="I3" s="85" t="s">
        <v>745</v>
      </c>
      <c r="J3" s="85" t="s">
        <v>889</v>
      </c>
      <c r="K3" s="85" t="s">
        <v>980</v>
      </c>
      <c r="L3" s="85" t="s">
        <v>985</v>
      </c>
    </row>
    <row r="4" spans="1:14">
      <c r="A4" s="192"/>
      <c r="B4" s="113"/>
      <c r="C4" s="113"/>
      <c r="D4" s="113"/>
      <c r="E4" s="113"/>
    </row>
    <row r="5" spans="1:14">
      <c r="A5" s="94" t="s">
        <v>981</v>
      </c>
      <c r="B5" s="113">
        <v>13694622</v>
      </c>
      <c r="C5" s="113">
        <v>15428879</v>
      </c>
      <c r="D5" s="113">
        <v>20755222</v>
      </c>
      <c r="E5" s="88">
        <v>24752985</v>
      </c>
      <c r="F5" s="88">
        <v>19131122</v>
      </c>
      <c r="G5" s="88">
        <v>18440763</v>
      </c>
      <c r="H5" s="88">
        <v>18264440</v>
      </c>
      <c r="I5" s="88">
        <v>17646489</v>
      </c>
      <c r="J5" s="88">
        <v>17424551</v>
      </c>
      <c r="K5" s="88">
        <v>18121748</v>
      </c>
      <c r="L5" s="88">
        <v>19558292</v>
      </c>
      <c r="N5" s="116"/>
    </row>
    <row r="6" spans="1:14">
      <c r="A6" s="364" t="s">
        <v>973</v>
      </c>
      <c r="B6" s="113"/>
      <c r="C6" s="113"/>
      <c r="D6" s="113"/>
      <c r="E6" s="88"/>
      <c r="F6" s="88"/>
      <c r="G6" s="88"/>
      <c r="H6" s="88"/>
      <c r="I6" s="88"/>
      <c r="J6" s="88"/>
      <c r="K6" s="585">
        <v>0</v>
      </c>
      <c r="L6" s="88">
        <v>952650</v>
      </c>
    </row>
    <row r="7" spans="1:14">
      <c r="A7" s="105" t="s">
        <v>508</v>
      </c>
      <c r="B7" s="113">
        <v>-11521540</v>
      </c>
      <c r="C7" s="113">
        <v>-13089128</v>
      </c>
      <c r="D7" s="113">
        <v>-18174354</v>
      </c>
      <c r="E7" s="88">
        <v>-21282054</v>
      </c>
      <c r="F7" s="88">
        <v>-15990461</v>
      </c>
      <c r="G7" s="88">
        <v>-15512063</v>
      </c>
      <c r="H7" s="88">
        <v>-19028962</v>
      </c>
      <c r="I7" s="88">
        <v>-15717462</v>
      </c>
      <c r="J7" s="88">
        <v>-14512207</v>
      </c>
      <c r="K7" s="88">
        <v>-16437147</v>
      </c>
      <c r="L7" s="88">
        <v>-19264536</v>
      </c>
    </row>
    <row r="8" spans="1:14">
      <c r="A8" s="94" t="s">
        <v>509</v>
      </c>
      <c r="B8" s="113">
        <v>2173082</v>
      </c>
      <c r="C8" s="113">
        <v>2339751</v>
      </c>
      <c r="D8" s="113">
        <v>2580868</v>
      </c>
      <c r="E8" s="88">
        <v>3470931</v>
      </c>
      <c r="F8" s="88">
        <v>3140661</v>
      </c>
      <c r="G8" s="88">
        <v>2928700</v>
      </c>
      <c r="H8" s="88">
        <v>-764522</v>
      </c>
      <c r="I8" s="88">
        <v>1929027</v>
      </c>
      <c r="J8" s="88">
        <v>2912344</v>
      </c>
      <c r="K8" s="88">
        <v>1684601</v>
      </c>
      <c r="L8" s="88">
        <v>1246406</v>
      </c>
    </row>
    <row r="9" spans="1:14">
      <c r="A9" s="105" t="s">
        <v>510</v>
      </c>
      <c r="B9" s="113">
        <v>112106</v>
      </c>
      <c r="C9" s="113">
        <v>105186</v>
      </c>
      <c r="D9" s="113">
        <v>99446</v>
      </c>
      <c r="E9" s="88">
        <v>118901</v>
      </c>
      <c r="F9" s="88">
        <v>127436</v>
      </c>
      <c r="G9" s="88">
        <v>233306</v>
      </c>
      <c r="H9" s="88">
        <v>171355</v>
      </c>
      <c r="I9" s="890" t="s">
        <v>588</v>
      </c>
      <c r="J9" s="891"/>
      <c r="K9" s="891"/>
    </row>
    <row r="10" spans="1:14">
      <c r="A10" s="105" t="s">
        <v>511</v>
      </c>
      <c r="B10" s="113">
        <v>-188182</v>
      </c>
      <c r="C10" s="113">
        <v>-231252</v>
      </c>
      <c r="D10" s="113">
        <v>-283382</v>
      </c>
      <c r="E10" s="88">
        <v>-552291</v>
      </c>
      <c r="F10" s="88">
        <v>-553502</v>
      </c>
      <c r="G10" s="88">
        <v>-549164</v>
      </c>
      <c r="H10" s="88">
        <v>-489963</v>
      </c>
      <c r="I10" s="88">
        <v>-459191</v>
      </c>
      <c r="J10" s="88">
        <v>-491629</v>
      </c>
      <c r="K10" s="88">
        <v>-477794</v>
      </c>
      <c r="L10" s="88">
        <v>-499171</v>
      </c>
    </row>
    <row r="11" spans="1:14">
      <c r="A11" s="105" t="s">
        <v>294</v>
      </c>
      <c r="B11" s="113">
        <v>-621537</v>
      </c>
      <c r="C11" s="113">
        <v>-670308</v>
      </c>
      <c r="D11" s="113">
        <v>-663970</v>
      </c>
      <c r="E11" s="88">
        <v>-734754</v>
      </c>
      <c r="F11" s="88">
        <v>-645406</v>
      </c>
      <c r="G11" s="88">
        <v>-664187</v>
      </c>
      <c r="H11" s="88">
        <v>-618969</v>
      </c>
      <c r="I11" s="88">
        <v>-652827</v>
      </c>
      <c r="J11" s="88">
        <v>-610365</v>
      </c>
      <c r="K11" s="88">
        <v>-631487</v>
      </c>
      <c r="L11" s="88">
        <v>-658664</v>
      </c>
    </row>
    <row r="12" spans="1:14">
      <c r="A12" s="105" t="s">
        <v>513</v>
      </c>
      <c r="B12" s="904" t="s">
        <v>514</v>
      </c>
      <c r="C12" s="905"/>
      <c r="D12" s="905"/>
      <c r="E12" s="905"/>
      <c r="F12" s="905"/>
      <c r="G12" s="905"/>
      <c r="H12" s="905"/>
      <c r="I12" s="905"/>
      <c r="J12" s="88">
        <v>73050</v>
      </c>
      <c r="K12" s="88">
        <v>54890</v>
      </c>
      <c r="L12" s="88">
        <v>47947</v>
      </c>
    </row>
    <row r="13" spans="1:14">
      <c r="A13" s="105" t="s">
        <v>512</v>
      </c>
      <c r="B13" s="113">
        <v>-154686</v>
      </c>
      <c r="C13" s="113">
        <v>-144118</v>
      </c>
      <c r="D13" s="113">
        <v>-87458</v>
      </c>
      <c r="E13" s="88">
        <v>-137658</v>
      </c>
      <c r="F13" s="88">
        <v>-135123</v>
      </c>
      <c r="G13" s="88">
        <v>-118542</v>
      </c>
      <c r="H13" s="88">
        <v>-199117</v>
      </c>
      <c r="I13" s="890" t="s">
        <v>588</v>
      </c>
      <c r="J13" s="891"/>
      <c r="K13" s="891"/>
    </row>
    <row r="14" spans="1:14">
      <c r="A14" s="105" t="s">
        <v>295</v>
      </c>
      <c r="B14" s="886" t="s">
        <v>588</v>
      </c>
      <c r="C14" s="887"/>
      <c r="D14" s="887"/>
      <c r="E14" s="887"/>
      <c r="F14" s="887"/>
      <c r="G14" s="887"/>
      <c r="H14" s="887"/>
      <c r="I14" s="88">
        <v>-15487</v>
      </c>
      <c r="J14" s="88">
        <v>-4079</v>
      </c>
      <c r="K14" s="88">
        <v>160519</v>
      </c>
      <c r="L14" s="88">
        <v>158936</v>
      </c>
    </row>
    <row r="15" spans="1:14">
      <c r="A15" s="94" t="s">
        <v>515</v>
      </c>
      <c r="B15" s="113">
        <v>1320783</v>
      </c>
      <c r="C15" s="113">
        <v>1399259</v>
      </c>
      <c r="D15" s="113">
        <v>1645504</v>
      </c>
      <c r="E15" s="88">
        <v>2165129</v>
      </c>
      <c r="F15" s="88">
        <v>1934066</v>
      </c>
      <c r="G15" s="88">
        <v>1830113</v>
      </c>
      <c r="H15" s="88">
        <v>-1901216</v>
      </c>
      <c r="I15" s="88">
        <v>801522</v>
      </c>
      <c r="J15" s="88">
        <v>1879321</v>
      </c>
      <c r="K15" s="88">
        <v>790729</v>
      </c>
      <c r="L15" s="88">
        <v>295454</v>
      </c>
    </row>
    <row r="16" spans="1:14">
      <c r="A16" s="105" t="s">
        <v>516</v>
      </c>
      <c r="B16" s="113">
        <v>113456</v>
      </c>
      <c r="C16" s="113">
        <v>92284</v>
      </c>
      <c r="D16" s="113">
        <v>115767</v>
      </c>
      <c r="E16" s="88">
        <v>131306</v>
      </c>
      <c r="F16" s="88">
        <v>99257</v>
      </c>
      <c r="G16" s="88">
        <v>86198</v>
      </c>
      <c r="H16" s="88">
        <v>73185</v>
      </c>
      <c r="I16" s="902" t="s">
        <v>890</v>
      </c>
      <c r="J16" s="903"/>
      <c r="K16" s="903"/>
      <c r="L16" s="116"/>
    </row>
    <row r="17" spans="1:12">
      <c r="A17" s="105" t="s">
        <v>517</v>
      </c>
      <c r="B17" s="113">
        <v>-208170</v>
      </c>
      <c r="C17" s="113">
        <v>-233993</v>
      </c>
      <c r="D17" s="113">
        <v>-160274</v>
      </c>
      <c r="E17" s="88">
        <v>-347124</v>
      </c>
      <c r="F17" s="88">
        <v>-346993</v>
      </c>
      <c r="G17" s="88">
        <v>-417160</v>
      </c>
      <c r="H17" s="88">
        <v>-367673</v>
      </c>
      <c r="I17" s="903"/>
      <c r="J17" s="903"/>
      <c r="K17" s="903"/>
    </row>
    <row r="18" spans="1:12">
      <c r="A18" s="105" t="s">
        <v>298</v>
      </c>
      <c r="B18" s="888" t="s">
        <v>588</v>
      </c>
      <c r="C18" s="889"/>
      <c r="D18" s="889"/>
      <c r="E18" s="889"/>
      <c r="F18" s="889"/>
      <c r="G18" s="889"/>
      <c r="H18" s="889"/>
      <c r="I18" s="88">
        <v>-259564</v>
      </c>
      <c r="J18" s="88">
        <v>-209322</v>
      </c>
      <c r="K18" s="88">
        <v>-147372</v>
      </c>
      <c r="L18" s="88">
        <v>-250800</v>
      </c>
    </row>
    <row r="19" spans="1:12">
      <c r="A19" s="105" t="s">
        <v>883</v>
      </c>
      <c r="B19" s="889"/>
      <c r="C19" s="889"/>
      <c r="D19" s="889"/>
      <c r="E19" s="889"/>
      <c r="F19" s="889"/>
      <c r="G19" s="889"/>
      <c r="H19" s="889"/>
      <c r="I19" s="88">
        <v>-93137</v>
      </c>
      <c r="J19" s="88">
        <v>87653</v>
      </c>
      <c r="K19" s="88">
        <v>-138710</v>
      </c>
      <c r="L19" s="88">
        <v>-60022</v>
      </c>
    </row>
    <row r="20" spans="1:12">
      <c r="A20" s="152" t="s">
        <v>513</v>
      </c>
      <c r="B20" s="117">
        <v>0</v>
      </c>
      <c r="C20" s="113">
        <v>-236</v>
      </c>
      <c r="D20" s="113">
        <v>-1046</v>
      </c>
      <c r="E20" s="88">
        <v>-1734</v>
      </c>
      <c r="F20" s="88">
        <v>-2709</v>
      </c>
      <c r="G20" s="88">
        <v>-936</v>
      </c>
      <c r="H20" s="88">
        <v>7933</v>
      </c>
      <c r="I20" s="88">
        <v>60040</v>
      </c>
      <c r="J20" s="896" t="s">
        <v>518</v>
      </c>
      <c r="K20" s="857"/>
    </row>
    <row r="21" spans="1:12">
      <c r="A21" s="94" t="s">
        <v>520</v>
      </c>
      <c r="B21" s="113">
        <v>1226069</v>
      </c>
      <c r="C21" s="113">
        <v>1257314</v>
      </c>
      <c r="D21" s="113">
        <v>1599951</v>
      </c>
      <c r="E21" s="88">
        <v>1947577</v>
      </c>
      <c r="F21" s="88">
        <v>1683621</v>
      </c>
      <c r="G21" s="88">
        <v>1498215</v>
      </c>
      <c r="H21" s="88">
        <v>-2187771</v>
      </c>
      <c r="I21" s="88">
        <v>508861</v>
      </c>
      <c r="J21" s="88">
        <v>1757652</v>
      </c>
      <c r="K21" s="88">
        <v>504647</v>
      </c>
      <c r="L21" s="88">
        <v>-15368</v>
      </c>
    </row>
    <row r="22" spans="1:12">
      <c r="A22" s="105" t="s">
        <v>299</v>
      </c>
      <c r="B22" s="113">
        <v>-277906</v>
      </c>
      <c r="C22" s="113">
        <v>-265931</v>
      </c>
      <c r="D22" s="113">
        <v>-333017</v>
      </c>
      <c r="E22" s="88">
        <v>-396778</v>
      </c>
      <c r="F22" s="88">
        <v>-337136</v>
      </c>
      <c r="G22" s="88">
        <v>-312655</v>
      </c>
      <c r="H22" s="88">
        <v>383556</v>
      </c>
      <c r="I22" s="88">
        <v>-138724</v>
      </c>
      <c r="J22" s="88">
        <v>-374706</v>
      </c>
      <c r="K22" s="88">
        <v>-297602</v>
      </c>
      <c r="L22" s="88">
        <v>3685</v>
      </c>
    </row>
    <row r="23" spans="1:12">
      <c r="A23" s="98" t="s">
        <v>747</v>
      </c>
      <c r="B23" s="123">
        <v>948163</v>
      </c>
      <c r="C23" s="127">
        <v>991383</v>
      </c>
      <c r="D23" s="127">
        <v>1266934</v>
      </c>
      <c r="E23" s="88">
        <v>1550799</v>
      </c>
      <c r="F23" s="88">
        <v>1346485</v>
      </c>
      <c r="G23" s="88">
        <v>1185560</v>
      </c>
      <c r="H23" s="88">
        <v>-1804215</v>
      </c>
      <c r="I23" s="88">
        <v>370137</v>
      </c>
      <c r="J23" s="88">
        <v>1382946</v>
      </c>
      <c r="K23" s="88">
        <v>207045</v>
      </c>
      <c r="L23" s="88">
        <v>-11683</v>
      </c>
    </row>
    <row r="24" spans="1:12">
      <c r="A24" s="94"/>
      <c r="B24" s="113"/>
      <c r="C24" s="133"/>
      <c r="D24" s="133"/>
      <c r="E24" s="133"/>
      <c r="F24" s="133"/>
      <c r="G24" s="133"/>
      <c r="H24" s="193"/>
      <c r="I24" s="193"/>
      <c r="J24" s="193"/>
      <c r="K24" s="193"/>
      <c r="L24" s="193"/>
    </row>
    <row r="25" spans="1:12">
      <c r="A25" s="125" t="s">
        <v>703</v>
      </c>
      <c r="B25" s="126"/>
      <c r="C25" s="127"/>
      <c r="D25" s="127"/>
      <c r="E25" s="127"/>
    </row>
    <row r="26" spans="1:12">
      <c r="A26" s="106" t="s">
        <v>525</v>
      </c>
      <c r="B26" s="127">
        <v>24576</v>
      </c>
      <c r="C26" s="127">
        <v>1112</v>
      </c>
      <c r="D26" s="128">
        <v>0</v>
      </c>
      <c r="E26" s="88">
        <v>-189756</v>
      </c>
      <c r="F26" s="88">
        <v>33397</v>
      </c>
      <c r="G26" s="88">
        <v>-20207</v>
      </c>
      <c r="H26" s="88">
        <v>85932</v>
      </c>
      <c r="I26" s="88">
        <v>127252</v>
      </c>
      <c r="J26" s="88">
        <v>-8159</v>
      </c>
      <c r="K26" s="88">
        <v>-24297</v>
      </c>
      <c r="L26" s="88">
        <v>15179</v>
      </c>
    </row>
    <row r="27" spans="1:12" ht="26.25">
      <c r="A27" s="387" t="s">
        <v>748</v>
      </c>
      <c r="B27" s="127" t="s">
        <v>55</v>
      </c>
      <c r="C27" s="127" t="s">
        <v>55</v>
      </c>
      <c r="D27" s="127">
        <v>37149</v>
      </c>
      <c r="E27" s="88">
        <v>-221074</v>
      </c>
      <c r="F27" s="88">
        <v>21847</v>
      </c>
      <c r="G27" s="88">
        <v>-338594</v>
      </c>
      <c r="H27" s="88">
        <v>64523</v>
      </c>
      <c r="I27" s="88">
        <v>204597</v>
      </c>
      <c r="J27" s="88">
        <v>19653</v>
      </c>
      <c r="K27" s="88">
        <v>-14830</v>
      </c>
      <c r="L27" s="88">
        <v>-140320</v>
      </c>
    </row>
    <row r="28" spans="1:12">
      <c r="A28" s="106" t="s">
        <v>301</v>
      </c>
      <c r="B28" s="117">
        <v>0</v>
      </c>
      <c r="C28" s="127">
        <v>-271</v>
      </c>
      <c r="D28" s="127">
        <v>358</v>
      </c>
      <c r="E28" s="88">
        <v>-457</v>
      </c>
      <c r="F28" s="88">
        <v>-1261</v>
      </c>
      <c r="G28" s="88">
        <v>245</v>
      </c>
      <c r="H28" s="88">
        <v>595</v>
      </c>
      <c r="I28" s="88">
        <v>9991</v>
      </c>
      <c r="J28" s="88">
        <v>-2425</v>
      </c>
      <c r="K28" s="88">
        <v>7240</v>
      </c>
      <c r="L28" s="88">
        <v>505</v>
      </c>
    </row>
    <row r="29" spans="1:12">
      <c r="A29" s="106" t="s">
        <v>303</v>
      </c>
      <c r="B29" s="117">
        <v>0</v>
      </c>
      <c r="C29" s="117">
        <v>0</v>
      </c>
      <c r="D29" s="117">
        <v>0</v>
      </c>
      <c r="E29" s="117">
        <v>0</v>
      </c>
      <c r="F29" s="117">
        <v>0</v>
      </c>
      <c r="G29" s="117">
        <v>0</v>
      </c>
      <c r="H29" s="88">
        <v>-387</v>
      </c>
      <c r="I29" s="88">
        <v>-1040</v>
      </c>
      <c r="J29" s="88">
        <v>-519</v>
      </c>
      <c r="K29" s="88">
        <v>-71</v>
      </c>
      <c r="L29" s="88">
        <v>-987</v>
      </c>
    </row>
    <row r="30" spans="1:12" ht="26.25">
      <c r="A30" s="387" t="s">
        <v>527</v>
      </c>
      <c r="B30" s="127">
        <v>-4670</v>
      </c>
      <c r="C30" s="127">
        <v>-211</v>
      </c>
      <c r="D30" s="127">
        <v>-7058</v>
      </c>
      <c r="E30" s="88">
        <v>77693</v>
      </c>
      <c r="F30" s="88">
        <v>-10495</v>
      </c>
      <c r="G30" s="88">
        <v>68172</v>
      </c>
      <c r="H30" s="88">
        <v>-28587</v>
      </c>
      <c r="I30" s="88">
        <v>-63052</v>
      </c>
      <c r="J30" s="88">
        <v>-2184</v>
      </c>
      <c r="K30" s="88">
        <v>7436</v>
      </c>
      <c r="L30" s="88">
        <v>23770</v>
      </c>
    </row>
    <row r="31" spans="1:12">
      <c r="A31" s="96" t="s">
        <v>528</v>
      </c>
      <c r="B31" s="127">
        <v>19906</v>
      </c>
      <c r="C31" s="127">
        <v>630</v>
      </c>
      <c r="D31" s="127">
        <v>30449</v>
      </c>
      <c r="E31" s="88">
        <v>-333594</v>
      </c>
      <c r="F31" s="88">
        <v>43488</v>
      </c>
      <c r="G31" s="88">
        <v>-290384</v>
      </c>
      <c r="H31" s="88">
        <v>122076</v>
      </c>
      <c r="I31" s="88">
        <v>277748</v>
      </c>
      <c r="J31" s="88">
        <v>6366</v>
      </c>
      <c r="K31" s="116">
        <v>-24522</v>
      </c>
      <c r="L31" s="116">
        <v>-101853</v>
      </c>
    </row>
    <row r="32" spans="1:12">
      <c r="A32" s="96" t="s">
        <v>529</v>
      </c>
      <c r="B32" s="127">
        <v>968069</v>
      </c>
      <c r="C32" s="127">
        <v>992013</v>
      </c>
      <c r="D32" s="127">
        <v>1297383</v>
      </c>
      <c r="E32" s="88">
        <v>1217205</v>
      </c>
      <c r="F32" s="88">
        <v>1389973</v>
      </c>
      <c r="G32" s="88">
        <v>895176</v>
      </c>
      <c r="H32" s="88">
        <v>-1682139</v>
      </c>
      <c r="I32" s="88">
        <v>647885</v>
      </c>
      <c r="J32" s="88">
        <v>1389312</v>
      </c>
      <c r="K32" s="88">
        <v>182523</v>
      </c>
      <c r="L32" s="88">
        <v>-113536</v>
      </c>
    </row>
    <row r="33" spans="1:12">
      <c r="A33" s="96" t="s">
        <v>749</v>
      </c>
      <c r="B33" s="127"/>
      <c r="C33" s="127"/>
      <c r="D33" s="127"/>
      <c r="E33" s="88"/>
      <c r="F33" s="88"/>
      <c r="G33" s="88"/>
      <c r="H33" s="88"/>
      <c r="I33" s="88"/>
      <c r="J33" s="88"/>
    </row>
    <row r="34" spans="1:12">
      <c r="A34" s="106" t="s">
        <v>750</v>
      </c>
      <c r="B34" s="127">
        <v>774426</v>
      </c>
      <c r="C34" s="127">
        <v>858656</v>
      </c>
      <c r="D34" s="127">
        <v>1245116</v>
      </c>
      <c r="E34" s="88">
        <v>1476392</v>
      </c>
      <c r="F34" s="88">
        <v>1308318</v>
      </c>
      <c r="G34" s="88">
        <v>1180893</v>
      </c>
      <c r="H34" s="88">
        <v>-1807317</v>
      </c>
      <c r="I34" s="88">
        <v>367468</v>
      </c>
      <c r="J34" s="88">
        <v>1380663</v>
      </c>
      <c r="K34" s="88">
        <v>204880</v>
      </c>
      <c r="L34" s="88">
        <v>-10908</v>
      </c>
    </row>
    <row r="35" spans="1:12">
      <c r="A35" s="106" t="s">
        <v>307</v>
      </c>
      <c r="B35" s="127">
        <v>173737</v>
      </c>
      <c r="C35" s="127">
        <v>132727</v>
      </c>
      <c r="D35" s="127">
        <v>21818</v>
      </c>
      <c r="E35" s="88">
        <v>74407</v>
      </c>
      <c r="F35" s="88">
        <v>38167</v>
      </c>
      <c r="G35" s="88">
        <v>4667</v>
      </c>
      <c r="H35" s="88">
        <v>3102</v>
      </c>
      <c r="I35" s="88">
        <v>2669</v>
      </c>
      <c r="J35" s="88">
        <v>2283</v>
      </c>
      <c r="K35" s="88">
        <v>2165</v>
      </c>
      <c r="L35" s="88">
        <v>-775</v>
      </c>
    </row>
    <row r="36" spans="1:12">
      <c r="A36" s="96" t="s">
        <v>308</v>
      </c>
      <c r="B36" s="127"/>
      <c r="C36" s="127"/>
      <c r="D36" s="127"/>
      <c r="E36" s="88"/>
      <c r="F36" s="88"/>
      <c r="G36" s="88"/>
      <c r="H36" s="88"/>
      <c r="I36" s="88"/>
      <c r="J36" s="88"/>
    </row>
    <row r="37" spans="1:12">
      <c r="A37" s="106" t="s">
        <v>750</v>
      </c>
      <c r="B37" s="127">
        <v>791425</v>
      </c>
      <c r="C37" s="127">
        <v>859151</v>
      </c>
      <c r="D37" s="127">
        <v>1273637</v>
      </c>
      <c r="E37" s="88">
        <v>1157617</v>
      </c>
      <c r="F37" s="88">
        <v>1349123</v>
      </c>
      <c r="G37" s="88">
        <v>890879</v>
      </c>
      <c r="H37" s="88">
        <v>-1685301</v>
      </c>
      <c r="I37" s="88">
        <v>644944</v>
      </c>
      <c r="J37" s="88">
        <v>1386996</v>
      </c>
      <c r="K37" s="88">
        <v>180398</v>
      </c>
      <c r="L37" s="88">
        <v>-112530</v>
      </c>
    </row>
    <row r="38" spans="1:12">
      <c r="A38" s="131" t="s">
        <v>307</v>
      </c>
      <c r="B38" s="123">
        <v>176644</v>
      </c>
      <c r="C38" s="123">
        <v>132862</v>
      </c>
      <c r="D38" s="123">
        <v>23746</v>
      </c>
      <c r="E38" s="123">
        <v>59588</v>
      </c>
      <c r="F38" s="123">
        <v>40850</v>
      </c>
      <c r="G38" s="123">
        <v>4297</v>
      </c>
      <c r="H38" s="194">
        <v>3162</v>
      </c>
      <c r="I38" s="88">
        <v>2941</v>
      </c>
      <c r="J38" s="88">
        <v>2316</v>
      </c>
      <c r="K38" s="88">
        <v>2125</v>
      </c>
      <c r="L38" s="88">
        <v>-1006</v>
      </c>
    </row>
    <row r="39" spans="1:12">
      <c r="A39" s="94"/>
      <c r="B39" s="113"/>
      <c r="C39" s="113"/>
      <c r="D39" s="113"/>
      <c r="E39" s="113"/>
      <c r="F39" s="113"/>
      <c r="G39" s="133"/>
      <c r="H39" s="193"/>
      <c r="I39" s="193"/>
      <c r="J39" s="193"/>
      <c r="K39" s="193"/>
      <c r="L39" s="193"/>
    </row>
    <row r="40" spans="1:12">
      <c r="A40" s="125" t="s">
        <v>751</v>
      </c>
      <c r="B40" s="126"/>
      <c r="C40" s="126"/>
      <c r="D40" s="126"/>
      <c r="E40" s="126"/>
      <c r="F40" s="126"/>
    </row>
    <row r="41" spans="1:12" ht="26.25">
      <c r="A41" s="389" t="s">
        <v>534</v>
      </c>
      <c r="B41" s="134">
        <v>0.5</v>
      </c>
      <c r="C41" s="134">
        <v>0.54</v>
      </c>
      <c r="D41" s="134">
        <v>0.71</v>
      </c>
      <c r="E41" s="134">
        <v>0.84</v>
      </c>
      <c r="F41" s="134">
        <v>0.75</v>
      </c>
      <c r="G41" s="134">
        <v>0.67</v>
      </c>
      <c r="H41" s="195">
        <v>-1.03</v>
      </c>
      <c r="I41" s="195">
        <v>0.20967625863103062</v>
      </c>
      <c r="J41" s="195">
        <v>0.78780261756205883</v>
      </c>
      <c r="K41" s="195">
        <v>0.1169039803964578</v>
      </c>
      <c r="L41" s="195">
        <v>-6.2240756450828161E-3</v>
      </c>
    </row>
    <row r="42" spans="1:12">
      <c r="A42" s="413"/>
      <c r="B42" s="116"/>
      <c r="C42" s="116"/>
      <c r="D42" s="116"/>
      <c r="E42" s="116"/>
    </row>
    <row r="43" spans="1:12" ht="15.75">
      <c r="A43" s="385" t="s">
        <v>535</v>
      </c>
      <c r="B43" s="137"/>
      <c r="C43" s="137"/>
      <c r="D43" s="137"/>
      <c r="E43" s="137"/>
      <c r="F43" s="137"/>
      <c r="G43" s="137"/>
      <c r="H43" s="137"/>
      <c r="I43" s="137"/>
      <c r="J43" s="137"/>
      <c r="K43" s="137"/>
      <c r="L43" s="137"/>
    </row>
    <row r="44" spans="1:12" ht="51">
      <c r="A44" s="386" t="s">
        <v>477</v>
      </c>
      <c r="B44" s="85" t="s">
        <v>752</v>
      </c>
      <c r="C44" s="85" t="s">
        <v>753</v>
      </c>
      <c r="D44" s="85" t="s">
        <v>754</v>
      </c>
      <c r="E44" s="85" t="s">
        <v>755</v>
      </c>
      <c r="F44" s="85" t="s">
        <v>551</v>
      </c>
      <c r="G44" s="85" t="s">
        <v>756</v>
      </c>
      <c r="H44" s="85" t="s">
        <v>559</v>
      </c>
      <c r="I44" s="85" t="s">
        <v>757</v>
      </c>
      <c r="J44" s="85" t="s">
        <v>758</v>
      </c>
      <c r="K44" s="85" t="s">
        <v>986</v>
      </c>
      <c r="L44" s="85" t="s">
        <v>976</v>
      </c>
    </row>
    <row r="45" spans="1:12">
      <c r="A45" s="94" t="s">
        <v>310</v>
      </c>
      <c r="B45" s="88"/>
      <c r="C45" s="88"/>
      <c r="D45" s="88"/>
      <c r="E45" s="88"/>
    </row>
    <row r="46" spans="1:12">
      <c r="A46" s="94" t="s">
        <v>311</v>
      </c>
      <c r="B46" s="88"/>
      <c r="C46" s="88"/>
      <c r="D46" s="88"/>
      <c r="E46" s="88"/>
    </row>
    <row r="47" spans="1:12">
      <c r="A47" s="94" t="s">
        <v>312</v>
      </c>
      <c r="B47" s="88">
        <v>17260573</v>
      </c>
      <c r="C47" s="88">
        <v>17524936</v>
      </c>
      <c r="D47" s="88">
        <v>21636317</v>
      </c>
      <c r="E47" s="88">
        <v>23300643</v>
      </c>
      <c r="F47" s="88">
        <v>25127639</v>
      </c>
      <c r="G47" s="88">
        <v>24850942</v>
      </c>
      <c r="H47" s="88">
        <v>24882817</v>
      </c>
      <c r="I47" s="116">
        <v>26355189</v>
      </c>
      <c r="J47" s="116">
        <v>28079886</v>
      </c>
      <c r="K47" s="116">
        <v>29406667</v>
      </c>
      <c r="L47" s="116">
        <v>31099071</v>
      </c>
    </row>
    <row r="48" spans="1:12">
      <c r="A48" s="94" t="s">
        <v>920</v>
      </c>
      <c r="B48" s="88"/>
      <c r="C48" s="88"/>
      <c r="D48" s="88"/>
      <c r="E48" s="88"/>
      <c r="F48" s="88"/>
      <c r="G48" s="88"/>
      <c r="H48" s="88"/>
      <c r="I48" s="116"/>
      <c r="J48" s="116"/>
      <c r="K48" s="116"/>
      <c r="L48" s="116">
        <v>1773498</v>
      </c>
    </row>
    <row r="49" spans="1:59">
      <c r="A49" s="94" t="s">
        <v>313</v>
      </c>
      <c r="B49" s="813" t="s">
        <v>96</v>
      </c>
      <c r="C49" s="813" t="s">
        <v>59</v>
      </c>
      <c r="D49" s="88">
        <v>247057</v>
      </c>
      <c r="E49" s="88">
        <v>247057</v>
      </c>
      <c r="F49" s="88">
        <v>247057</v>
      </c>
      <c r="G49" s="88">
        <v>195155</v>
      </c>
      <c r="H49" s="88">
        <v>92059</v>
      </c>
      <c r="I49" s="116">
        <v>40156</v>
      </c>
      <c r="J49" s="116">
        <v>40156</v>
      </c>
      <c r="K49" s="116">
        <v>26183</v>
      </c>
      <c r="L49" s="116">
        <v>26183</v>
      </c>
    </row>
    <row r="50" spans="1:59">
      <c r="A50" s="94" t="s">
        <v>314</v>
      </c>
      <c r="B50" s="882"/>
      <c r="C50" s="882"/>
      <c r="D50" s="88">
        <v>1152617</v>
      </c>
      <c r="E50" s="88">
        <v>1182256</v>
      </c>
      <c r="F50" s="88">
        <v>1160005</v>
      </c>
      <c r="G50" s="88">
        <v>1132134</v>
      </c>
      <c r="H50" s="88">
        <v>1182765</v>
      </c>
      <c r="I50" s="116">
        <v>1224427</v>
      </c>
      <c r="J50" s="116">
        <v>1254077</v>
      </c>
      <c r="K50" s="116">
        <v>1287703</v>
      </c>
      <c r="L50" s="116">
        <v>478261</v>
      </c>
    </row>
    <row r="51" spans="1:59" ht="28.5">
      <c r="A51" s="201" t="s">
        <v>917</v>
      </c>
      <c r="B51" s="224" t="s">
        <v>104</v>
      </c>
      <c r="C51" s="224" t="s">
        <v>104</v>
      </c>
      <c r="D51" s="224" t="s">
        <v>104</v>
      </c>
      <c r="E51" s="223" t="s">
        <v>104</v>
      </c>
      <c r="F51" s="378" t="s">
        <v>104</v>
      </c>
      <c r="G51" s="88">
        <v>472500</v>
      </c>
      <c r="H51" s="88">
        <v>510840</v>
      </c>
      <c r="I51" s="116">
        <v>126260</v>
      </c>
      <c r="J51" s="116">
        <v>303130</v>
      </c>
      <c r="K51" s="116">
        <v>661603</v>
      </c>
      <c r="L51" s="116">
        <v>468197</v>
      </c>
    </row>
    <row r="52" spans="1:59">
      <c r="A52" s="94" t="s">
        <v>315</v>
      </c>
      <c r="B52" s="87">
        <v>0</v>
      </c>
      <c r="C52" s="88">
        <v>764</v>
      </c>
      <c r="D52" s="88">
        <v>22717</v>
      </c>
      <c r="E52" s="88">
        <v>51986</v>
      </c>
      <c r="F52" s="88">
        <v>44398</v>
      </c>
      <c r="G52" s="88">
        <v>414584</v>
      </c>
      <c r="H52" s="88">
        <v>418127</v>
      </c>
      <c r="I52" s="116">
        <v>461348</v>
      </c>
      <c r="J52" s="116">
        <v>499204</v>
      </c>
      <c r="K52" s="116">
        <v>543913</v>
      </c>
      <c r="L52" s="116">
        <v>559144</v>
      </c>
    </row>
    <row r="53" spans="1:59">
      <c r="A53" s="94" t="s">
        <v>317</v>
      </c>
      <c r="B53" s="88">
        <v>179746</v>
      </c>
      <c r="C53" s="88">
        <v>177452</v>
      </c>
      <c r="D53" s="88">
        <v>193067</v>
      </c>
      <c r="E53" s="88">
        <v>305444</v>
      </c>
      <c r="F53" s="88">
        <v>587166</v>
      </c>
      <c r="G53" s="88">
        <v>377383</v>
      </c>
      <c r="H53" s="88">
        <v>433018</v>
      </c>
      <c r="I53" s="116">
        <v>468091</v>
      </c>
      <c r="J53" s="116">
        <v>479121</v>
      </c>
      <c r="K53" s="116">
        <v>472079</v>
      </c>
      <c r="L53" s="116">
        <v>473557</v>
      </c>
    </row>
    <row r="54" spans="1:59">
      <c r="A54" s="94" t="s">
        <v>318</v>
      </c>
      <c r="B54" s="88">
        <v>58547</v>
      </c>
      <c r="C54" s="88">
        <v>181832</v>
      </c>
      <c r="D54" s="88">
        <v>144923</v>
      </c>
      <c r="E54" s="88">
        <v>359709</v>
      </c>
      <c r="F54" s="88">
        <v>354704</v>
      </c>
      <c r="G54" s="88">
        <v>657943</v>
      </c>
      <c r="H54" s="88">
        <v>550375</v>
      </c>
      <c r="I54" s="116">
        <v>422400</v>
      </c>
      <c r="J54" s="116">
        <v>346846</v>
      </c>
      <c r="K54" s="116">
        <v>168051</v>
      </c>
      <c r="L54" s="116">
        <v>152288</v>
      </c>
    </row>
    <row r="55" spans="1:59">
      <c r="A55" s="101" t="s">
        <v>571</v>
      </c>
      <c r="B55" s="103">
        <v>152221.47021</v>
      </c>
      <c r="C55" s="103">
        <v>163063</v>
      </c>
      <c r="D55" s="103">
        <v>20079</v>
      </c>
      <c r="E55" s="103">
        <v>24135</v>
      </c>
      <c r="F55" s="103">
        <v>46039</v>
      </c>
      <c r="G55" s="103">
        <v>62108</v>
      </c>
      <c r="H55" s="103">
        <v>54184</v>
      </c>
      <c r="I55" s="103">
        <v>50382</v>
      </c>
      <c r="J55" s="103">
        <v>46122</v>
      </c>
      <c r="K55" s="103">
        <v>30105</v>
      </c>
      <c r="L55" s="103">
        <v>22088</v>
      </c>
    </row>
    <row r="56" spans="1:59">
      <c r="A56" s="96"/>
      <c r="B56" s="97">
        <v>17993953.470210001</v>
      </c>
      <c r="C56" s="97">
        <v>18394387</v>
      </c>
      <c r="D56" s="97">
        <v>23416777</v>
      </c>
      <c r="E56" s="97">
        <v>25471230</v>
      </c>
      <c r="F56" s="97">
        <v>27567008</v>
      </c>
      <c r="G56" s="97">
        <v>28162749</v>
      </c>
      <c r="H56" s="97">
        <v>28124185</v>
      </c>
      <c r="I56" s="97">
        <v>29148253</v>
      </c>
      <c r="J56" s="97">
        <v>31048542</v>
      </c>
      <c r="K56" s="97">
        <v>32596304</v>
      </c>
      <c r="L56" s="97">
        <v>35052287</v>
      </c>
    </row>
    <row r="57" spans="1:59">
      <c r="A57" s="96" t="s">
        <v>320</v>
      </c>
      <c r="B57" s="97"/>
      <c r="C57" s="97"/>
      <c r="D57" s="97"/>
      <c r="E57" s="97"/>
      <c r="F57" s="97"/>
      <c r="L57" s="116"/>
    </row>
    <row r="58" spans="1:59" ht="28.5">
      <c r="A58" s="201" t="s">
        <v>917</v>
      </c>
      <c r="B58" s="377">
        <v>481885</v>
      </c>
      <c r="C58" s="377">
        <v>624190</v>
      </c>
      <c r="D58" s="377">
        <v>870954</v>
      </c>
      <c r="E58" s="377">
        <v>711099</v>
      </c>
      <c r="F58" s="377">
        <v>1156550</v>
      </c>
      <c r="G58" s="97">
        <v>733048</v>
      </c>
      <c r="H58" s="97">
        <v>805388</v>
      </c>
      <c r="I58" s="97">
        <v>980348</v>
      </c>
      <c r="J58" s="97">
        <v>652260</v>
      </c>
      <c r="K58" s="97">
        <v>201663</v>
      </c>
      <c r="L58" s="116">
        <v>1285193</v>
      </c>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row>
    <row r="59" spans="1:59">
      <c r="A59" s="96" t="s">
        <v>321</v>
      </c>
      <c r="B59" s="97">
        <v>536201</v>
      </c>
      <c r="C59" s="97">
        <v>408560</v>
      </c>
      <c r="D59" s="97">
        <v>574790</v>
      </c>
      <c r="E59" s="97">
        <v>708282</v>
      </c>
      <c r="F59" s="97">
        <v>509224</v>
      </c>
      <c r="G59" s="97">
        <v>527596</v>
      </c>
      <c r="H59" s="97">
        <v>433279</v>
      </c>
      <c r="I59" s="97">
        <v>486120</v>
      </c>
      <c r="J59" s="97">
        <v>295463</v>
      </c>
      <c r="K59" s="97">
        <v>509801</v>
      </c>
      <c r="L59" s="116">
        <v>684152</v>
      </c>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row>
    <row r="60" spans="1:59" s="215" customFormat="1">
      <c r="A60" s="96" t="s">
        <v>323</v>
      </c>
      <c r="B60" s="892" t="s">
        <v>588</v>
      </c>
      <c r="C60" s="893"/>
      <c r="D60" s="893"/>
      <c r="E60" s="893"/>
      <c r="F60" s="893"/>
      <c r="G60" s="97">
        <v>159444</v>
      </c>
      <c r="H60" s="97">
        <v>228345</v>
      </c>
      <c r="I60" s="97">
        <v>263854</v>
      </c>
      <c r="J60" s="97">
        <v>241998</v>
      </c>
      <c r="K60" s="97">
        <v>209746</v>
      </c>
      <c r="L60" s="116">
        <v>384714</v>
      </c>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row>
    <row r="61" spans="1:59">
      <c r="A61" s="96" t="s">
        <v>574</v>
      </c>
      <c r="B61" s="222">
        <v>52926</v>
      </c>
      <c r="C61" s="222">
        <v>74749</v>
      </c>
      <c r="D61" s="222">
        <v>64266</v>
      </c>
      <c r="E61" s="222">
        <v>1434</v>
      </c>
      <c r="F61" s="222">
        <v>31890</v>
      </c>
      <c r="G61" s="897" t="s">
        <v>890</v>
      </c>
      <c r="H61" s="838"/>
      <c r="I61" s="838"/>
      <c r="J61" s="97">
        <v>2128</v>
      </c>
      <c r="K61" s="97">
        <v>14497</v>
      </c>
      <c r="L61" s="97">
        <v>255702</v>
      </c>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row>
    <row r="62" spans="1:59" ht="22.5" customHeight="1">
      <c r="A62" s="96" t="s">
        <v>576</v>
      </c>
      <c r="B62" s="222">
        <v>1874996</v>
      </c>
      <c r="C62" s="222">
        <v>2273145</v>
      </c>
      <c r="D62" s="222">
        <v>2743344</v>
      </c>
      <c r="E62" s="222">
        <v>3036695</v>
      </c>
      <c r="F62" s="222">
        <v>2134641</v>
      </c>
      <c r="G62" s="898"/>
      <c r="H62" s="899"/>
      <c r="I62" s="899"/>
      <c r="J62" s="900" t="s">
        <v>890</v>
      </c>
      <c r="K62" s="901"/>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row>
    <row r="63" spans="1:59" s="215" customFormat="1">
      <c r="A63" s="96" t="s">
        <v>322</v>
      </c>
      <c r="B63" s="894" t="s">
        <v>588</v>
      </c>
      <c r="C63" s="895"/>
      <c r="D63" s="895"/>
      <c r="E63" s="895"/>
      <c r="F63" s="895"/>
      <c r="G63" s="222">
        <v>1917060</v>
      </c>
      <c r="H63" s="222">
        <v>1830033</v>
      </c>
      <c r="I63" s="222">
        <v>1894065</v>
      </c>
      <c r="J63" s="222">
        <v>2032813</v>
      </c>
      <c r="K63" s="222">
        <v>2229363</v>
      </c>
      <c r="L63" s="222">
        <v>2290746</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row>
    <row r="64" spans="1:59">
      <c r="A64" s="96" t="s">
        <v>317</v>
      </c>
      <c r="B64" s="222">
        <v>18753</v>
      </c>
      <c r="C64" s="222">
        <v>28193</v>
      </c>
      <c r="D64" s="222">
        <v>108024</v>
      </c>
      <c r="E64" s="222">
        <v>5422</v>
      </c>
      <c r="F64" s="222">
        <v>15878</v>
      </c>
      <c r="G64" s="222">
        <v>79648</v>
      </c>
      <c r="H64" s="222">
        <v>34334</v>
      </c>
      <c r="I64" s="222">
        <v>94753</v>
      </c>
      <c r="J64" s="222">
        <v>549598</v>
      </c>
      <c r="K64" s="222">
        <v>443038</v>
      </c>
      <c r="L64" s="222">
        <v>604034</v>
      </c>
    </row>
    <row r="65" spans="1:12">
      <c r="A65" s="221" t="s">
        <v>318</v>
      </c>
      <c r="B65" s="222">
        <v>158725</v>
      </c>
      <c r="C65" s="222">
        <v>145361</v>
      </c>
      <c r="D65" s="222">
        <v>234220</v>
      </c>
      <c r="E65" s="222">
        <v>272371</v>
      </c>
      <c r="F65" s="222">
        <v>270429</v>
      </c>
      <c r="G65" s="222">
        <v>221034</v>
      </c>
      <c r="H65" s="222">
        <v>233059</v>
      </c>
      <c r="I65" s="222">
        <v>185008</v>
      </c>
      <c r="J65" s="222">
        <v>87055</v>
      </c>
      <c r="K65" s="508">
        <v>55629</v>
      </c>
      <c r="L65" s="508">
        <v>100275</v>
      </c>
    </row>
    <row r="66" spans="1:12">
      <c r="A66" s="96" t="s">
        <v>324</v>
      </c>
      <c r="B66" s="97">
        <v>1032103</v>
      </c>
      <c r="C66" s="97">
        <v>1473981</v>
      </c>
      <c r="D66" s="97">
        <v>505670</v>
      </c>
      <c r="E66" s="97">
        <v>1030929</v>
      </c>
      <c r="F66" s="97">
        <v>636909</v>
      </c>
      <c r="G66" s="97">
        <v>1420909</v>
      </c>
      <c r="H66" s="97">
        <v>364912</v>
      </c>
      <c r="I66" s="97">
        <v>384881</v>
      </c>
      <c r="J66" s="97">
        <v>909249</v>
      </c>
      <c r="K66" s="97">
        <v>823724</v>
      </c>
      <c r="L66" s="97">
        <v>1237952</v>
      </c>
    </row>
    <row r="67" spans="1:12" ht="26.25">
      <c r="A67" s="390" t="s">
        <v>577</v>
      </c>
      <c r="B67" s="103">
        <v>5951</v>
      </c>
      <c r="C67" s="196">
        <v>4397</v>
      </c>
      <c r="D67" s="103">
        <v>8951</v>
      </c>
      <c r="E67" s="103">
        <v>36215</v>
      </c>
      <c r="F67" s="196">
        <v>33041</v>
      </c>
      <c r="G67" s="103">
        <v>1337705</v>
      </c>
      <c r="H67" s="103">
        <v>17898</v>
      </c>
      <c r="I67" s="103">
        <v>19612</v>
      </c>
      <c r="J67" s="103">
        <v>15910</v>
      </c>
      <c r="K67" s="103">
        <v>13712</v>
      </c>
      <c r="L67" s="103">
        <v>22710</v>
      </c>
    </row>
    <row r="68" spans="1:12">
      <c r="A68" s="94"/>
      <c r="B68" s="88">
        <v>4161540</v>
      </c>
      <c r="C68" s="88">
        <v>5032576</v>
      </c>
      <c r="D68" s="88">
        <v>5110219</v>
      </c>
      <c r="E68" s="88">
        <v>5802447</v>
      </c>
      <c r="F68" s="88">
        <v>4788562</v>
      </c>
      <c r="G68" s="88">
        <v>6396444</v>
      </c>
      <c r="H68" s="88">
        <v>3947248</v>
      </c>
      <c r="I68" s="88">
        <v>4308641</v>
      </c>
      <c r="J68" s="88">
        <v>4786474</v>
      </c>
      <c r="K68" s="88">
        <v>4501173</v>
      </c>
      <c r="L68" s="88">
        <v>6865478</v>
      </c>
    </row>
    <row r="69" spans="1:12">
      <c r="A69" s="94"/>
      <c r="B69" s="88"/>
      <c r="C69" s="88"/>
      <c r="D69" s="88"/>
      <c r="E69" s="88"/>
      <c r="F69" s="88"/>
      <c r="G69" s="88"/>
      <c r="H69" s="88"/>
      <c r="I69" s="88"/>
      <c r="J69" s="88"/>
    </row>
    <row r="70" spans="1:12">
      <c r="A70" s="86" t="s">
        <v>326</v>
      </c>
      <c r="B70" s="143">
        <v>22155493.470210001</v>
      </c>
      <c r="C70" s="143">
        <v>23426963</v>
      </c>
      <c r="D70" s="143">
        <v>28526996</v>
      </c>
      <c r="E70" s="143">
        <v>31273677</v>
      </c>
      <c r="F70" s="143">
        <v>32355570</v>
      </c>
      <c r="G70" s="143">
        <v>34559193</v>
      </c>
      <c r="H70" s="143">
        <v>32071433</v>
      </c>
      <c r="I70" s="143">
        <v>33456894</v>
      </c>
      <c r="J70" s="143">
        <v>35835016</v>
      </c>
      <c r="K70" s="143">
        <v>37097477</v>
      </c>
      <c r="L70" s="143">
        <v>41917765</v>
      </c>
    </row>
    <row r="71" spans="1:12">
      <c r="A71" s="94"/>
      <c r="B71" s="88"/>
      <c r="C71" s="88"/>
      <c r="D71" s="88"/>
      <c r="E71" s="88"/>
      <c r="F71" s="88"/>
      <c r="G71" s="144"/>
      <c r="H71" s="144"/>
      <c r="I71" s="144"/>
      <c r="J71" s="144"/>
      <c r="K71" s="144"/>
      <c r="L71" s="144"/>
    </row>
    <row r="72" spans="1:12">
      <c r="A72" s="125" t="s">
        <v>327</v>
      </c>
      <c r="B72" s="95"/>
      <c r="C72" s="95"/>
      <c r="D72" s="95"/>
      <c r="E72" s="95"/>
      <c r="F72" s="95"/>
      <c r="L72" s="97"/>
    </row>
    <row r="73" spans="1:12">
      <c r="A73" s="96" t="s">
        <v>578</v>
      </c>
      <c r="B73" s="97"/>
      <c r="C73" s="97"/>
      <c r="D73" s="97"/>
      <c r="E73" s="97"/>
      <c r="L73" s="97"/>
    </row>
    <row r="74" spans="1:12">
      <c r="A74" s="96" t="s">
        <v>329</v>
      </c>
      <c r="B74" s="97">
        <v>13986284</v>
      </c>
      <c r="C74" s="97">
        <v>15772945</v>
      </c>
      <c r="D74" s="97">
        <v>8762747</v>
      </c>
      <c r="E74" s="97">
        <v>8762747</v>
      </c>
      <c r="F74" s="97">
        <v>8762747</v>
      </c>
      <c r="G74" s="97">
        <v>8762747</v>
      </c>
      <c r="H74" s="97">
        <v>8762747</v>
      </c>
      <c r="I74" s="97">
        <v>8762747</v>
      </c>
      <c r="J74" s="97">
        <v>8762747</v>
      </c>
      <c r="K74" s="97">
        <v>8762747</v>
      </c>
      <c r="L74" s="97">
        <v>8762747</v>
      </c>
    </row>
    <row r="75" spans="1:12">
      <c r="A75" s="96" t="s">
        <v>330</v>
      </c>
      <c r="B75" s="97">
        <v>64050</v>
      </c>
      <c r="C75" s="97">
        <v>475088</v>
      </c>
      <c r="D75" s="97">
        <v>7412882</v>
      </c>
      <c r="E75" s="97">
        <v>7953021</v>
      </c>
      <c r="F75" s="97">
        <v>9037699</v>
      </c>
      <c r="G75" s="97">
        <v>10393686</v>
      </c>
      <c r="H75" s="97">
        <v>11277247</v>
      </c>
      <c r="I75" s="97">
        <v>7823339</v>
      </c>
      <c r="J75" s="97">
        <v>7657086</v>
      </c>
      <c r="K75" s="97">
        <v>8511437</v>
      </c>
      <c r="L75" s="97">
        <v>6801584</v>
      </c>
    </row>
    <row r="76" spans="1:12">
      <c r="A76" s="96" t="s">
        <v>331</v>
      </c>
      <c r="B76" s="97">
        <v>-766</v>
      </c>
      <c r="C76" s="147">
        <v>0</v>
      </c>
      <c r="D76" s="147">
        <v>0</v>
      </c>
      <c r="E76" s="97">
        <v>-153703</v>
      </c>
      <c r="F76" s="97">
        <v>-126651</v>
      </c>
      <c r="G76" s="97">
        <v>-143019</v>
      </c>
      <c r="H76" s="97">
        <v>-73414</v>
      </c>
      <c r="I76" s="97">
        <v>29660</v>
      </c>
      <c r="J76" s="97">
        <v>23051</v>
      </c>
      <c r="K76" s="97">
        <v>3371</v>
      </c>
      <c r="L76" s="97">
        <v>15666</v>
      </c>
    </row>
    <row r="77" spans="1:12">
      <c r="A77" s="96" t="s">
        <v>301</v>
      </c>
      <c r="B77" s="147">
        <v>0</v>
      </c>
      <c r="C77" s="97">
        <v>-271</v>
      </c>
      <c r="D77" s="97">
        <v>87</v>
      </c>
      <c r="E77" s="97">
        <v>-370</v>
      </c>
      <c r="F77" s="97">
        <v>-1631</v>
      </c>
      <c r="G77" s="97">
        <v>-1386</v>
      </c>
      <c r="H77" s="97">
        <v>-791</v>
      </c>
      <c r="I77" s="97">
        <v>9200</v>
      </c>
      <c r="J77" s="97">
        <v>6776</v>
      </c>
      <c r="K77" s="97">
        <v>14016</v>
      </c>
      <c r="L77" s="97">
        <v>14521</v>
      </c>
    </row>
    <row r="78" spans="1:12">
      <c r="A78" s="98" t="s">
        <v>759</v>
      </c>
      <c r="B78" s="103">
        <v>-2191001.9824599996</v>
      </c>
      <c r="C78" s="103">
        <v>-1641605</v>
      </c>
      <c r="D78" s="103">
        <v>-481414</v>
      </c>
      <c r="E78" s="103">
        <v>-255014</v>
      </c>
      <c r="F78" s="103">
        <v>-344999</v>
      </c>
      <c r="G78" s="103">
        <v>-1045580</v>
      </c>
      <c r="H78" s="103">
        <v>-3947461</v>
      </c>
      <c r="I78" s="103">
        <v>24320</v>
      </c>
      <c r="J78" s="103">
        <v>1586786</v>
      </c>
      <c r="K78" s="103">
        <v>1004253</v>
      </c>
      <c r="L78" s="103">
        <v>2597708</v>
      </c>
    </row>
    <row r="79" spans="1:12">
      <c r="A79" s="94"/>
      <c r="B79" s="97">
        <v>11858566.01754</v>
      </c>
      <c r="C79" s="97">
        <v>14606157</v>
      </c>
      <c r="D79" s="97">
        <v>15694302</v>
      </c>
      <c r="E79" s="97">
        <v>16306681</v>
      </c>
      <c r="F79" s="97">
        <v>17327165</v>
      </c>
      <c r="G79" s="97">
        <v>17966448</v>
      </c>
      <c r="H79" s="97">
        <v>16018328</v>
      </c>
      <c r="I79" s="97">
        <v>16649266</v>
      </c>
      <c r="J79" s="97">
        <v>18036446</v>
      </c>
      <c r="K79" s="97">
        <v>18295824</v>
      </c>
      <c r="L79" s="97">
        <v>18192226</v>
      </c>
    </row>
    <row r="80" spans="1:12">
      <c r="A80" s="94"/>
      <c r="B80" s="88"/>
      <c r="C80" s="88"/>
      <c r="D80" s="88"/>
      <c r="E80" s="88"/>
      <c r="F80" s="88"/>
      <c r="G80" s="88"/>
      <c r="H80" s="88"/>
      <c r="I80" s="116"/>
      <c r="L80" s="97"/>
    </row>
    <row r="81" spans="1:12">
      <c r="A81" s="94" t="s">
        <v>333</v>
      </c>
      <c r="B81" s="88">
        <v>2375100.4148599999</v>
      </c>
      <c r="C81" s="88">
        <v>496279</v>
      </c>
      <c r="D81" s="88">
        <v>455203</v>
      </c>
      <c r="E81" s="88">
        <v>493339</v>
      </c>
      <c r="F81" s="88">
        <v>466334</v>
      </c>
      <c r="G81" s="88">
        <v>30116</v>
      </c>
      <c r="H81" s="88">
        <v>29829</v>
      </c>
      <c r="I81" s="116">
        <v>30052</v>
      </c>
      <c r="J81" s="116">
        <v>31367</v>
      </c>
      <c r="K81" s="116">
        <v>132657</v>
      </c>
      <c r="L81" s="116">
        <v>900434</v>
      </c>
    </row>
    <row r="82" spans="1:12">
      <c r="A82" s="94"/>
      <c r="B82" s="88"/>
      <c r="C82" s="88"/>
      <c r="D82" s="88"/>
      <c r="E82" s="88"/>
      <c r="F82" s="88"/>
      <c r="G82" s="88"/>
      <c r="H82" s="88"/>
      <c r="I82" s="116"/>
    </row>
    <row r="83" spans="1:12">
      <c r="A83" s="100" t="s">
        <v>334</v>
      </c>
      <c r="B83" s="144">
        <v>14233666.432399999</v>
      </c>
      <c r="C83" s="144">
        <v>15102436</v>
      </c>
      <c r="D83" s="144">
        <v>16149505</v>
      </c>
      <c r="E83" s="144">
        <v>16800020</v>
      </c>
      <c r="F83" s="144">
        <v>17793499</v>
      </c>
      <c r="G83" s="144">
        <v>17996564</v>
      </c>
      <c r="H83" s="144">
        <v>16048157</v>
      </c>
      <c r="I83" s="144">
        <v>16679318</v>
      </c>
      <c r="J83" s="144">
        <v>18067813</v>
      </c>
      <c r="K83" s="144">
        <v>18428481</v>
      </c>
      <c r="L83" s="144">
        <v>19092660</v>
      </c>
    </row>
    <row r="84" spans="1:12">
      <c r="A84" s="94"/>
      <c r="B84" s="88"/>
      <c r="C84" s="88"/>
      <c r="D84" s="88"/>
      <c r="E84" s="88"/>
      <c r="F84" s="88"/>
      <c r="G84" s="88"/>
      <c r="H84" s="88"/>
      <c r="I84" s="144"/>
      <c r="J84" s="144"/>
      <c r="K84" s="144"/>
      <c r="L84" s="144"/>
    </row>
    <row r="85" spans="1:12">
      <c r="A85" s="125" t="s">
        <v>335</v>
      </c>
      <c r="B85" s="95"/>
      <c r="C85" s="95"/>
      <c r="D85" s="95"/>
      <c r="E85" s="95"/>
      <c r="F85" s="95"/>
      <c r="G85" s="95"/>
      <c r="H85" s="95"/>
      <c r="L85" s="97"/>
    </row>
    <row r="86" spans="1:12">
      <c r="A86" s="96" t="s">
        <v>581</v>
      </c>
      <c r="B86" s="97">
        <v>1179406</v>
      </c>
      <c r="C86" s="97">
        <v>1076178</v>
      </c>
      <c r="D86" s="97">
        <v>4251944</v>
      </c>
      <c r="E86" s="97">
        <v>5222882</v>
      </c>
      <c r="F86" s="97">
        <v>5500532</v>
      </c>
      <c r="G86" s="97">
        <v>7422332</v>
      </c>
      <c r="H86" s="816">
        <v>4924127</v>
      </c>
      <c r="I86" s="885">
        <v>8759789</v>
      </c>
      <c r="J86" s="885">
        <v>9501414</v>
      </c>
      <c r="K86" s="885">
        <v>8488210</v>
      </c>
      <c r="L86" s="885">
        <v>11830183</v>
      </c>
    </row>
    <row r="87" spans="1:12">
      <c r="A87" s="221" t="s">
        <v>998</v>
      </c>
      <c r="B87" s="97">
        <v>88291</v>
      </c>
      <c r="C87" s="97">
        <v>67810</v>
      </c>
      <c r="D87" s="97">
        <v>56232</v>
      </c>
      <c r="E87" s="97">
        <v>41796</v>
      </c>
      <c r="F87" s="97">
        <v>61643</v>
      </c>
      <c r="G87" s="97">
        <v>46443</v>
      </c>
      <c r="H87" s="838"/>
      <c r="I87" s="840"/>
      <c r="J87" s="840"/>
      <c r="K87" s="840"/>
      <c r="L87" s="840"/>
    </row>
    <row r="88" spans="1:12" ht="26.25">
      <c r="A88" s="365" t="s">
        <v>582</v>
      </c>
      <c r="B88" s="97">
        <v>5683</v>
      </c>
      <c r="C88" s="97">
        <v>6910</v>
      </c>
      <c r="D88" s="97">
        <v>7968</v>
      </c>
      <c r="E88" s="97">
        <v>7890</v>
      </c>
      <c r="F88" s="97">
        <v>7827</v>
      </c>
      <c r="G88" s="97">
        <v>48986</v>
      </c>
      <c r="H88" s="97">
        <v>86549</v>
      </c>
      <c r="I88" s="116">
        <v>72374</v>
      </c>
      <c r="J88" s="116">
        <v>86662</v>
      </c>
      <c r="K88" s="116">
        <v>69840</v>
      </c>
      <c r="L88" s="116">
        <v>62569</v>
      </c>
    </row>
    <row r="89" spans="1:12">
      <c r="A89" s="96" t="s">
        <v>583</v>
      </c>
      <c r="B89" s="376" t="s">
        <v>69</v>
      </c>
      <c r="C89" s="147">
        <v>0</v>
      </c>
      <c r="D89" s="147">
        <v>0</v>
      </c>
      <c r="E89" s="97">
        <v>150594</v>
      </c>
      <c r="F89" s="97">
        <v>87573</v>
      </c>
      <c r="G89" s="97">
        <v>93501</v>
      </c>
      <c r="H89" s="97">
        <v>15156</v>
      </c>
      <c r="I89" s="199">
        <v>0</v>
      </c>
      <c r="J89" s="241">
        <v>5217</v>
      </c>
      <c r="K89" s="116">
        <v>37930</v>
      </c>
      <c r="L89" s="116">
        <v>16848</v>
      </c>
    </row>
    <row r="90" spans="1:12">
      <c r="A90" s="96" t="s">
        <v>337</v>
      </c>
      <c r="B90" s="816" t="s">
        <v>97</v>
      </c>
      <c r="C90" s="97">
        <v>1158941</v>
      </c>
      <c r="D90" s="97">
        <v>1203375</v>
      </c>
      <c r="E90" s="97">
        <v>1568219</v>
      </c>
      <c r="F90" s="97">
        <v>1497814</v>
      </c>
      <c r="G90" s="97">
        <v>1948323</v>
      </c>
      <c r="H90" s="97">
        <v>1735206</v>
      </c>
      <c r="I90" s="116">
        <v>1373385</v>
      </c>
      <c r="J90" s="116">
        <v>1380650</v>
      </c>
      <c r="K90" s="116">
        <v>1114191</v>
      </c>
      <c r="L90" s="116">
        <v>1313480</v>
      </c>
    </row>
    <row r="91" spans="1:12">
      <c r="A91" s="96" t="s">
        <v>345</v>
      </c>
      <c r="B91" s="932"/>
      <c r="C91" s="97">
        <v>30861</v>
      </c>
      <c r="D91" s="97">
        <v>61200</v>
      </c>
      <c r="E91" s="97">
        <v>82523</v>
      </c>
      <c r="F91" s="97">
        <v>141408</v>
      </c>
      <c r="G91" s="97">
        <v>165278</v>
      </c>
      <c r="H91" s="97">
        <v>377372</v>
      </c>
      <c r="I91" s="116">
        <v>449310</v>
      </c>
      <c r="J91" s="116">
        <v>351138</v>
      </c>
      <c r="K91" s="116">
        <v>396513</v>
      </c>
      <c r="L91" s="116">
        <v>663130</v>
      </c>
    </row>
    <row r="92" spans="1:12">
      <c r="A92" s="96" t="s">
        <v>339</v>
      </c>
      <c r="B92" s="97">
        <v>624567</v>
      </c>
      <c r="C92" s="97">
        <v>644522</v>
      </c>
      <c r="D92" s="97">
        <v>569562</v>
      </c>
      <c r="E92" s="97">
        <v>639643</v>
      </c>
      <c r="F92" s="97">
        <v>668487</v>
      </c>
      <c r="G92" s="97">
        <v>662072</v>
      </c>
      <c r="H92" s="97">
        <v>650364</v>
      </c>
      <c r="I92" s="116">
        <v>554293</v>
      </c>
      <c r="J92" s="116">
        <v>541318</v>
      </c>
      <c r="K92" s="116">
        <v>440309</v>
      </c>
      <c r="L92" s="116">
        <v>460003</v>
      </c>
    </row>
    <row r="93" spans="1:12">
      <c r="A93" s="96" t="s">
        <v>584</v>
      </c>
      <c r="B93" s="97">
        <v>1150695</v>
      </c>
      <c r="C93" s="97">
        <v>1191155</v>
      </c>
      <c r="D93" s="97">
        <v>1388424</v>
      </c>
      <c r="E93" s="97">
        <v>1367687</v>
      </c>
      <c r="F93" s="97">
        <v>1339057</v>
      </c>
      <c r="G93" s="97">
        <v>1357157</v>
      </c>
      <c r="H93" s="97">
        <v>795176</v>
      </c>
      <c r="I93" s="97">
        <v>759568</v>
      </c>
      <c r="J93" s="97">
        <v>871865</v>
      </c>
      <c r="K93" s="97">
        <v>823754</v>
      </c>
      <c r="L93" s="97">
        <v>605285</v>
      </c>
    </row>
    <row r="94" spans="1:12">
      <c r="A94" s="101" t="s">
        <v>346</v>
      </c>
      <c r="B94" s="136">
        <v>0</v>
      </c>
      <c r="C94" s="136">
        <v>0</v>
      </c>
      <c r="D94" s="136">
        <v>0</v>
      </c>
      <c r="E94" s="136">
        <v>0</v>
      </c>
      <c r="F94" s="136">
        <v>0</v>
      </c>
      <c r="G94" s="136">
        <v>0</v>
      </c>
      <c r="H94" s="136">
        <v>0</v>
      </c>
      <c r="I94" s="136">
        <v>0</v>
      </c>
      <c r="J94" s="103">
        <v>1588</v>
      </c>
      <c r="K94" s="103">
        <v>11507</v>
      </c>
      <c r="L94" s="103">
        <v>11776</v>
      </c>
    </row>
    <row r="95" spans="1:12">
      <c r="A95" s="96"/>
      <c r="B95" s="97">
        <v>4027449</v>
      </c>
      <c r="C95" s="97">
        <v>4176377</v>
      </c>
      <c r="D95" s="97">
        <v>7538705</v>
      </c>
      <c r="E95" s="97">
        <v>9081234</v>
      </c>
      <c r="F95" s="97">
        <v>9304341</v>
      </c>
      <c r="G95" s="97">
        <v>11744092</v>
      </c>
      <c r="H95" s="97">
        <v>8583950</v>
      </c>
      <c r="I95" s="116">
        <v>11968719</v>
      </c>
      <c r="J95" s="116">
        <v>12739852</v>
      </c>
      <c r="K95" s="116">
        <v>11382254</v>
      </c>
      <c r="L95" s="116">
        <v>14963274</v>
      </c>
    </row>
    <row r="96" spans="1:12">
      <c r="A96" s="96" t="s">
        <v>343</v>
      </c>
      <c r="B96" s="97"/>
      <c r="C96" s="97"/>
      <c r="D96" s="97"/>
      <c r="E96" s="97"/>
      <c r="F96" s="97"/>
      <c r="I96" s="116"/>
      <c r="L96" s="97"/>
    </row>
    <row r="97" spans="1:12" ht="26.25">
      <c r="A97" s="365" t="s">
        <v>585</v>
      </c>
      <c r="B97" s="97">
        <v>596315</v>
      </c>
      <c r="C97" s="97">
        <v>325027</v>
      </c>
      <c r="D97" s="97">
        <v>214169</v>
      </c>
      <c r="E97" s="97">
        <v>286990</v>
      </c>
      <c r="F97" s="97">
        <v>284633</v>
      </c>
      <c r="G97" s="933">
        <v>644991</v>
      </c>
      <c r="H97" s="933">
        <v>3214520</v>
      </c>
      <c r="I97" s="885">
        <v>219740</v>
      </c>
      <c r="J97" s="885">
        <v>351382</v>
      </c>
      <c r="K97" s="885">
        <v>2475167</v>
      </c>
      <c r="L97" s="885">
        <v>2484093</v>
      </c>
    </row>
    <row r="98" spans="1:12">
      <c r="A98" s="402" t="s">
        <v>999</v>
      </c>
      <c r="B98" s="97">
        <v>35377</v>
      </c>
      <c r="C98" s="97">
        <v>23452</v>
      </c>
      <c r="D98" s="97">
        <v>14761</v>
      </c>
      <c r="E98" s="97">
        <v>14482</v>
      </c>
      <c r="F98" s="97">
        <v>17327</v>
      </c>
      <c r="G98" s="840"/>
      <c r="H98" s="840"/>
      <c r="I98" s="840"/>
      <c r="J98" s="840"/>
      <c r="K98" s="840"/>
      <c r="L98" s="840"/>
    </row>
    <row r="99" spans="1:12">
      <c r="A99" s="96" t="s">
        <v>341</v>
      </c>
      <c r="B99" s="894" t="s">
        <v>588</v>
      </c>
      <c r="C99" s="895"/>
      <c r="D99" s="895"/>
      <c r="E99" s="895"/>
      <c r="F99" s="895"/>
      <c r="G99" s="222">
        <v>916744</v>
      </c>
      <c r="H99" s="222">
        <v>790706</v>
      </c>
      <c r="I99" s="222">
        <v>829729</v>
      </c>
      <c r="J99" s="222">
        <v>1042427</v>
      </c>
      <c r="K99" s="222">
        <v>1127738</v>
      </c>
      <c r="L99" s="97">
        <v>847226</v>
      </c>
    </row>
    <row r="100" spans="1:12">
      <c r="A100" s="96" t="s">
        <v>344</v>
      </c>
      <c r="B100" s="895"/>
      <c r="C100" s="895"/>
      <c r="D100" s="895"/>
      <c r="E100" s="895"/>
      <c r="F100" s="895"/>
      <c r="G100" s="222">
        <v>595550</v>
      </c>
      <c r="H100" s="222">
        <v>766843</v>
      </c>
      <c r="I100" s="222">
        <v>1033804</v>
      </c>
      <c r="J100" s="222">
        <v>797304</v>
      </c>
      <c r="K100" s="222">
        <v>794917</v>
      </c>
      <c r="L100" s="97">
        <v>757943</v>
      </c>
    </row>
    <row r="101" spans="1:12">
      <c r="A101" s="96" t="s">
        <v>342</v>
      </c>
      <c r="B101" s="895"/>
      <c r="C101" s="895"/>
      <c r="D101" s="895"/>
      <c r="E101" s="895"/>
      <c r="F101" s="895"/>
      <c r="G101" s="222">
        <v>354571</v>
      </c>
      <c r="H101" s="222">
        <v>243713</v>
      </c>
      <c r="I101" s="222">
        <v>255735</v>
      </c>
      <c r="J101" s="222">
        <v>284913</v>
      </c>
      <c r="K101" s="222">
        <v>570579</v>
      </c>
      <c r="L101" s="97">
        <v>452776</v>
      </c>
    </row>
    <row r="102" spans="1:12">
      <c r="A102" s="96" t="s">
        <v>760</v>
      </c>
      <c r="B102" s="222">
        <v>1490726</v>
      </c>
      <c r="C102" s="222">
        <v>1622806</v>
      </c>
      <c r="D102" s="222">
        <v>2349121</v>
      </c>
      <c r="E102" s="222">
        <v>2628449</v>
      </c>
      <c r="F102" s="222">
        <v>2023537</v>
      </c>
      <c r="G102" s="938" t="s">
        <v>761</v>
      </c>
      <c r="H102" s="831"/>
      <c r="I102" s="831"/>
      <c r="J102" s="831"/>
      <c r="K102" s="831"/>
      <c r="L102" s="97"/>
    </row>
    <row r="103" spans="1:12">
      <c r="A103" s="96" t="s">
        <v>583</v>
      </c>
      <c r="B103" s="384" t="s">
        <v>69</v>
      </c>
      <c r="C103" s="222">
        <v>6917</v>
      </c>
      <c r="D103" s="222">
        <v>80</v>
      </c>
      <c r="E103" s="222">
        <v>40624</v>
      </c>
      <c r="F103" s="222">
        <v>73358</v>
      </c>
      <c r="G103" s="222">
        <v>102615</v>
      </c>
      <c r="H103" s="222">
        <v>96953</v>
      </c>
      <c r="I103" s="225">
        <v>560</v>
      </c>
      <c r="J103" s="225">
        <v>57249</v>
      </c>
      <c r="K103" s="225">
        <v>202992</v>
      </c>
      <c r="L103" s="97">
        <v>107679</v>
      </c>
    </row>
    <row r="104" spans="1:12">
      <c r="A104" s="96" t="s">
        <v>337</v>
      </c>
      <c r="B104" s="934" t="s">
        <v>98</v>
      </c>
      <c r="C104" s="222">
        <v>169492</v>
      </c>
      <c r="D104" s="222">
        <v>153676</v>
      </c>
      <c r="E104" s="222">
        <v>167704</v>
      </c>
      <c r="F104" s="222">
        <v>162368</v>
      </c>
      <c r="G104" s="222">
        <v>158954</v>
      </c>
      <c r="H104" s="222">
        <v>172505</v>
      </c>
      <c r="I104" s="225">
        <v>158228</v>
      </c>
      <c r="J104" s="225">
        <v>134273</v>
      </c>
      <c r="K104" s="225">
        <v>117287</v>
      </c>
      <c r="L104" s="97">
        <v>118418</v>
      </c>
    </row>
    <row r="105" spans="1:12">
      <c r="A105" s="96" t="s">
        <v>345</v>
      </c>
      <c r="B105" s="935"/>
      <c r="C105" s="222">
        <v>989253</v>
      </c>
      <c r="D105" s="222">
        <v>1023328</v>
      </c>
      <c r="E105" s="222">
        <v>1103036</v>
      </c>
      <c r="F105" s="222">
        <v>1563019</v>
      </c>
      <c r="G105" s="222">
        <v>1081415</v>
      </c>
      <c r="H105" s="222">
        <v>1196178</v>
      </c>
      <c r="I105" s="225">
        <v>1331277</v>
      </c>
      <c r="J105" s="225">
        <v>1302217</v>
      </c>
      <c r="K105" s="225">
        <v>1054837</v>
      </c>
      <c r="L105" s="97">
        <v>1941986</v>
      </c>
    </row>
    <row r="106" spans="1:12">
      <c r="A106" s="96" t="s">
        <v>339</v>
      </c>
      <c r="B106" s="222">
        <v>210267</v>
      </c>
      <c r="C106" s="222">
        <v>189712</v>
      </c>
      <c r="D106" s="222">
        <v>275147</v>
      </c>
      <c r="E106" s="222">
        <v>268870</v>
      </c>
      <c r="F106" s="222">
        <v>239639</v>
      </c>
      <c r="G106" s="222">
        <v>245520</v>
      </c>
      <c r="H106" s="222">
        <v>254337</v>
      </c>
      <c r="I106" s="225">
        <v>267662</v>
      </c>
      <c r="J106" s="225">
        <v>296576</v>
      </c>
      <c r="K106" s="225">
        <v>200097</v>
      </c>
      <c r="L106" s="97">
        <v>185544</v>
      </c>
    </row>
    <row r="107" spans="1:12">
      <c r="A107" s="96" t="s">
        <v>589</v>
      </c>
      <c r="B107" s="222">
        <v>67034</v>
      </c>
      <c r="C107" s="222">
        <v>68672</v>
      </c>
      <c r="D107" s="222">
        <v>163437</v>
      </c>
      <c r="E107" s="222">
        <v>113034</v>
      </c>
      <c r="F107" s="222">
        <v>79035</v>
      </c>
      <c r="G107" s="939" t="s">
        <v>761</v>
      </c>
      <c r="H107" s="940"/>
      <c r="I107" s="940"/>
      <c r="J107" s="225">
        <v>38446</v>
      </c>
      <c r="K107" s="225">
        <v>426</v>
      </c>
      <c r="L107" s="97">
        <v>3853</v>
      </c>
    </row>
    <row r="108" spans="1:12">
      <c r="A108" s="96" t="s">
        <v>982</v>
      </c>
      <c r="B108" s="936" t="s">
        <v>762</v>
      </c>
      <c r="C108" s="937"/>
      <c r="D108" s="937"/>
      <c r="E108" s="937"/>
      <c r="F108" s="937"/>
      <c r="G108" s="222">
        <v>355636</v>
      </c>
      <c r="H108" s="222">
        <v>429649</v>
      </c>
      <c r="I108" s="225">
        <v>410943</v>
      </c>
      <c r="J108" s="225">
        <v>411714</v>
      </c>
      <c r="K108" s="225">
        <v>405654</v>
      </c>
      <c r="L108" s="97">
        <v>589001</v>
      </c>
    </row>
    <row r="109" spans="1:12">
      <c r="A109" s="221" t="s">
        <v>346</v>
      </c>
      <c r="B109" s="222">
        <v>556669</v>
      </c>
      <c r="C109" s="222">
        <v>752819</v>
      </c>
      <c r="D109" s="222">
        <v>645067</v>
      </c>
      <c r="E109" s="222">
        <v>769234</v>
      </c>
      <c r="F109" s="222">
        <v>814814</v>
      </c>
      <c r="G109" s="222">
        <v>277571</v>
      </c>
      <c r="H109" s="222">
        <v>273922</v>
      </c>
      <c r="I109" s="225">
        <v>301179</v>
      </c>
      <c r="J109" s="225">
        <v>310850</v>
      </c>
      <c r="K109" s="225">
        <v>337048</v>
      </c>
      <c r="L109" s="225">
        <v>364376</v>
      </c>
    </row>
    <row r="110" spans="1:12" ht="26.25">
      <c r="A110" s="390" t="s">
        <v>590</v>
      </c>
      <c r="B110" s="136">
        <v>0</v>
      </c>
      <c r="C110" s="136">
        <v>0</v>
      </c>
      <c r="D110" s="136">
        <v>0</v>
      </c>
      <c r="E110" s="136">
        <v>0</v>
      </c>
      <c r="F110" s="136">
        <v>0</v>
      </c>
      <c r="G110" s="103">
        <v>84970</v>
      </c>
      <c r="H110" s="197">
        <v>0</v>
      </c>
      <c r="I110" s="197">
        <v>0</v>
      </c>
      <c r="J110" s="197">
        <v>0</v>
      </c>
      <c r="K110" s="197">
        <v>0</v>
      </c>
      <c r="L110" s="617">
        <v>8936</v>
      </c>
    </row>
    <row r="111" spans="1:12">
      <c r="A111" s="94"/>
      <c r="B111" s="88">
        <v>3894378</v>
      </c>
      <c r="C111" s="88">
        <v>4148150</v>
      </c>
      <c r="D111" s="88">
        <v>4838786</v>
      </c>
      <c r="E111" s="88">
        <v>5392423</v>
      </c>
      <c r="F111" s="88">
        <v>5257730</v>
      </c>
      <c r="G111" s="88">
        <v>4818537</v>
      </c>
      <c r="H111" s="88">
        <v>7439326</v>
      </c>
      <c r="I111" s="88">
        <v>4808857</v>
      </c>
      <c r="J111" s="88">
        <v>5027351</v>
      </c>
      <c r="K111" s="88">
        <v>7286742</v>
      </c>
      <c r="L111" s="88">
        <v>7861831</v>
      </c>
    </row>
    <row r="112" spans="1:12">
      <c r="A112" s="94"/>
      <c r="B112" s="88"/>
      <c r="C112" s="88"/>
      <c r="D112" s="88"/>
      <c r="E112" s="88"/>
      <c r="F112" s="88"/>
      <c r="G112" s="88"/>
      <c r="H112" s="88"/>
      <c r="I112" s="116"/>
      <c r="J112" s="116"/>
      <c r="K112" s="116"/>
      <c r="L112" s="97"/>
    </row>
    <row r="113" spans="1:12">
      <c r="A113" s="100" t="s">
        <v>347</v>
      </c>
      <c r="B113" s="144">
        <v>7921827</v>
      </c>
      <c r="C113" s="144">
        <v>8324527</v>
      </c>
      <c r="D113" s="144">
        <v>12377491</v>
      </c>
      <c r="E113" s="144">
        <v>14473657</v>
      </c>
      <c r="F113" s="144">
        <v>14562071</v>
      </c>
      <c r="G113" s="144">
        <v>16562629</v>
      </c>
      <c r="H113" s="144">
        <v>16023276</v>
      </c>
      <c r="I113" s="144">
        <v>16777576</v>
      </c>
      <c r="J113" s="144">
        <v>17767203</v>
      </c>
      <c r="K113" s="144">
        <v>18668996</v>
      </c>
      <c r="L113" s="144">
        <v>22825105</v>
      </c>
    </row>
    <row r="114" spans="1:12">
      <c r="A114" s="94"/>
      <c r="B114" s="88"/>
      <c r="C114" s="88"/>
      <c r="D114" s="88"/>
      <c r="E114" s="88"/>
      <c r="F114" s="88"/>
      <c r="G114" s="88"/>
      <c r="H114" s="88"/>
      <c r="I114" s="116"/>
      <c r="J114" s="116"/>
      <c r="K114" s="116"/>
      <c r="L114" s="116"/>
    </row>
    <row r="115" spans="1:12">
      <c r="A115" s="86" t="s">
        <v>348</v>
      </c>
      <c r="B115" s="143">
        <v>22155493</v>
      </c>
      <c r="C115" s="143">
        <v>23426963</v>
      </c>
      <c r="D115" s="143">
        <v>28526996</v>
      </c>
      <c r="E115" s="143">
        <v>31273677</v>
      </c>
      <c r="F115" s="143">
        <v>32355570</v>
      </c>
      <c r="G115" s="143">
        <v>34559193</v>
      </c>
      <c r="H115" s="143">
        <v>32071433</v>
      </c>
      <c r="I115" s="143">
        <v>33456894</v>
      </c>
      <c r="J115" s="143">
        <v>35835016</v>
      </c>
      <c r="K115" s="143">
        <v>37097477</v>
      </c>
      <c r="L115" s="143">
        <v>41917765</v>
      </c>
    </row>
    <row r="116" spans="1:12">
      <c r="B116" s="116"/>
      <c r="C116" s="116"/>
      <c r="D116" s="116"/>
      <c r="E116" s="116"/>
      <c r="F116" s="116"/>
      <c r="L116" s="97"/>
    </row>
    <row r="117" spans="1:12" ht="15.75">
      <c r="A117" s="385" t="s">
        <v>349</v>
      </c>
      <c r="B117" s="151"/>
      <c r="C117" s="151"/>
      <c r="D117" s="151"/>
      <c r="E117" s="151"/>
      <c r="F117" s="151"/>
    </row>
    <row r="118" spans="1:12" ht="76.5">
      <c r="A118" s="381" t="s">
        <v>477</v>
      </c>
      <c r="B118" s="85" t="s">
        <v>763</v>
      </c>
      <c r="C118" s="85" t="s">
        <v>739</v>
      </c>
      <c r="D118" s="85" t="s">
        <v>740</v>
      </c>
      <c r="E118" s="85" t="s">
        <v>741</v>
      </c>
      <c r="F118" s="85" t="s">
        <v>742</v>
      </c>
    </row>
    <row r="119" spans="1:12">
      <c r="A119" s="93" t="s">
        <v>350</v>
      </c>
      <c r="B119" s="144"/>
      <c r="C119" s="144"/>
      <c r="D119" s="144"/>
      <c r="E119" s="144"/>
      <c r="F119" s="144"/>
    </row>
    <row r="120" spans="1:12">
      <c r="A120" s="152" t="s">
        <v>764</v>
      </c>
      <c r="B120" s="88">
        <v>1226069</v>
      </c>
      <c r="C120" s="88">
        <v>1257314</v>
      </c>
      <c r="D120" s="88">
        <v>1599951</v>
      </c>
      <c r="E120" s="88">
        <v>1947577</v>
      </c>
      <c r="F120" s="88">
        <v>1683621</v>
      </c>
    </row>
    <row r="121" spans="1:12">
      <c r="A121" s="94" t="s">
        <v>731</v>
      </c>
      <c r="B121" s="88"/>
      <c r="C121" s="88"/>
      <c r="D121" s="88"/>
      <c r="E121" s="88"/>
      <c r="F121" s="88"/>
    </row>
    <row r="122" spans="1:12">
      <c r="A122" s="152" t="s">
        <v>613</v>
      </c>
      <c r="B122" s="198">
        <v>0</v>
      </c>
      <c r="C122" s="88">
        <v>236</v>
      </c>
      <c r="D122" s="88">
        <v>1046</v>
      </c>
      <c r="E122" s="88">
        <v>1734</v>
      </c>
      <c r="F122" s="88">
        <v>2709</v>
      </c>
    </row>
    <row r="123" spans="1:12">
      <c r="A123" s="105" t="s">
        <v>352</v>
      </c>
      <c r="B123" s="88">
        <v>1321028</v>
      </c>
      <c r="C123" s="88">
        <v>1358778</v>
      </c>
      <c r="D123" s="88">
        <v>1411097</v>
      </c>
      <c r="E123" s="88">
        <v>1686204</v>
      </c>
      <c r="F123" s="88">
        <v>1727069</v>
      </c>
    </row>
    <row r="124" spans="1:12">
      <c r="A124" s="105" t="s">
        <v>765</v>
      </c>
      <c r="B124" s="88">
        <v>2963</v>
      </c>
      <c r="C124" s="88">
        <v>43</v>
      </c>
      <c r="D124" s="88">
        <v>2819</v>
      </c>
      <c r="E124" s="88">
        <v>-391</v>
      </c>
      <c r="F124" s="88">
        <v>847</v>
      </c>
    </row>
    <row r="125" spans="1:12">
      <c r="A125" s="105" t="s">
        <v>615</v>
      </c>
      <c r="B125" s="88">
        <v>94116</v>
      </c>
      <c r="C125" s="88">
        <v>132331</v>
      </c>
      <c r="D125" s="88">
        <v>58294</v>
      </c>
      <c r="E125" s="88">
        <v>225526</v>
      </c>
      <c r="F125" s="88">
        <v>220283</v>
      </c>
    </row>
    <row r="126" spans="1:12">
      <c r="A126" s="105" t="s">
        <v>616</v>
      </c>
      <c r="B126" s="88">
        <v>-54215</v>
      </c>
      <c r="C126" s="88">
        <v>13153</v>
      </c>
      <c r="D126" s="88">
        <v>-16568</v>
      </c>
      <c r="E126" s="88">
        <v>35315</v>
      </c>
      <c r="F126" s="88">
        <v>317714</v>
      </c>
    </row>
    <row r="127" spans="1:12">
      <c r="A127" s="105" t="s">
        <v>617</v>
      </c>
      <c r="B127" s="88">
        <v>-603601</v>
      </c>
      <c r="C127" s="88">
        <v>-395393</v>
      </c>
      <c r="D127" s="88">
        <v>-147945</v>
      </c>
      <c r="E127" s="88">
        <v>-291704</v>
      </c>
      <c r="F127" s="88">
        <v>924417</v>
      </c>
    </row>
    <row r="128" spans="1:12">
      <c r="A128" s="105" t="s">
        <v>618</v>
      </c>
      <c r="B128" s="88">
        <v>-193124</v>
      </c>
      <c r="C128" s="88">
        <v>117372</v>
      </c>
      <c r="D128" s="88">
        <v>-184588</v>
      </c>
      <c r="E128" s="88">
        <v>-136092</v>
      </c>
      <c r="F128" s="88">
        <v>186768</v>
      </c>
    </row>
    <row r="129" spans="1:6">
      <c r="A129" s="105" t="s">
        <v>619</v>
      </c>
      <c r="B129" s="88">
        <v>334007</v>
      </c>
      <c r="C129" s="88">
        <v>215558</v>
      </c>
      <c r="D129" s="88">
        <v>-76220</v>
      </c>
      <c r="E129" s="88">
        <v>70212</v>
      </c>
      <c r="F129" s="88">
        <v>-328877</v>
      </c>
    </row>
    <row r="130" spans="1:6">
      <c r="A130" s="105" t="s">
        <v>620</v>
      </c>
      <c r="B130" s="88">
        <v>-296073</v>
      </c>
      <c r="C130" s="88">
        <v>-111089</v>
      </c>
      <c r="D130" s="88">
        <v>-76604</v>
      </c>
      <c r="E130" s="88">
        <v>74912</v>
      </c>
      <c r="F130" s="88">
        <v>-492481</v>
      </c>
    </row>
    <row r="131" spans="1:6">
      <c r="A131" s="105" t="s">
        <v>766</v>
      </c>
      <c r="B131" s="88">
        <v>8864</v>
      </c>
      <c r="C131" s="88">
        <v>-31098</v>
      </c>
      <c r="D131" s="88">
        <v>-39152</v>
      </c>
      <c r="E131" s="88">
        <v>-65253</v>
      </c>
      <c r="F131" s="88">
        <v>-115596</v>
      </c>
    </row>
    <row r="132" spans="1:6">
      <c r="A132" s="105" t="s">
        <v>622</v>
      </c>
      <c r="B132" s="88">
        <v>233714</v>
      </c>
      <c r="C132" s="88">
        <v>201130</v>
      </c>
      <c r="D132" s="88">
        <v>-210035</v>
      </c>
      <c r="E132" s="88">
        <v>260546</v>
      </c>
      <c r="F132" s="88">
        <v>423730</v>
      </c>
    </row>
    <row r="133" spans="1:6">
      <c r="A133" s="105" t="s">
        <v>357</v>
      </c>
      <c r="B133" s="88">
        <v>-111648</v>
      </c>
      <c r="C133" s="88">
        <v>-238400</v>
      </c>
      <c r="D133" s="88">
        <v>-111929</v>
      </c>
      <c r="E133" s="88">
        <v>-328845</v>
      </c>
      <c r="F133" s="88">
        <v>-466637</v>
      </c>
    </row>
    <row r="134" spans="1:6">
      <c r="A134" s="105" t="s">
        <v>767</v>
      </c>
      <c r="B134" s="88">
        <v>911</v>
      </c>
      <c r="C134" s="199">
        <v>0</v>
      </c>
      <c r="D134" s="199">
        <v>0</v>
      </c>
      <c r="E134" s="199">
        <v>0</v>
      </c>
      <c r="F134" s="199">
        <v>0</v>
      </c>
    </row>
    <row r="135" spans="1:6">
      <c r="A135" s="105" t="s">
        <v>167</v>
      </c>
      <c r="B135" s="88">
        <v>188</v>
      </c>
      <c r="C135" s="88">
        <v>410</v>
      </c>
      <c r="D135" s="88">
        <v>-1240</v>
      </c>
      <c r="E135" s="88">
        <v>-690</v>
      </c>
      <c r="F135" s="88">
        <v>-4485</v>
      </c>
    </row>
    <row r="136" spans="1:6">
      <c r="A136" s="86" t="s">
        <v>623</v>
      </c>
      <c r="B136" s="144">
        <v>1963199</v>
      </c>
      <c r="C136" s="144">
        <v>2520345</v>
      </c>
      <c r="D136" s="144">
        <v>2208926</v>
      </c>
      <c r="E136" s="144">
        <v>3479051</v>
      </c>
      <c r="F136" s="144">
        <v>4079082</v>
      </c>
    </row>
    <row r="137" spans="1:6">
      <c r="A137" s="94" t="s">
        <v>359</v>
      </c>
      <c r="B137" s="88"/>
      <c r="C137" s="88"/>
      <c r="D137" s="88"/>
      <c r="E137" s="88"/>
    </row>
    <row r="138" spans="1:6">
      <c r="A138" s="105" t="s">
        <v>624</v>
      </c>
      <c r="B138" s="88">
        <v>15879</v>
      </c>
      <c r="C138" s="88">
        <v>11731</v>
      </c>
      <c r="D138" s="88">
        <v>39957</v>
      </c>
      <c r="E138" s="88">
        <v>50192</v>
      </c>
      <c r="F138" s="88">
        <v>29785</v>
      </c>
    </row>
    <row r="139" spans="1:6" ht="26.25">
      <c r="A139" s="152" t="s">
        <v>360</v>
      </c>
      <c r="B139" s="88">
        <v>-1440255</v>
      </c>
      <c r="C139" s="88">
        <v>-1518088</v>
      </c>
      <c r="D139" s="88">
        <v>-2302270</v>
      </c>
      <c r="E139" s="88">
        <v>-3302471</v>
      </c>
      <c r="F139" s="88">
        <v>-3933673</v>
      </c>
    </row>
    <row r="140" spans="1:6">
      <c r="A140" s="105" t="s">
        <v>768</v>
      </c>
      <c r="B140" s="198">
        <v>0</v>
      </c>
      <c r="C140" s="198">
        <v>0</v>
      </c>
      <c r="D140" s="88">
        <v>1493</v>
      </c>
      <c r="E140" s="88">
        <v>102506</v>
      </c>
      <c r="F140" s="199">
        <v>0</v>
      </c>
    </row>
    <row r="141" spans="1:6">
      <c r="A141" s="105" t="s">
        <v>769</v>
      </c>
      <c r="B141" s="88">
        <v>91287</v>
      </c>
      <c r="C141" s="88">
        <v>56189</v>
      </c>
      <c r="D141" s="88">
        <v>112811</v>
      </c>
      <c r="E141" s="88">
        <v>22011</v>
      </c>
      <c r="F141" s="88">
        <v>4237</v>
      </c>
    </row>
    <row r="142" spans="1:6">
      <c r="A142" s="105" t="s">
        <v>627</v>
      </c>
      <c r="B142" s="198">
        <v>0</v>
      </c>
      <c r="C142" s="198">
        <v>0</v>
      </c>
      <c r="D142" s="198">
        <v>0</v>
      </c>
      <c r="E142" s="198">
        <v>0</v>
      </c>
      <c r="F142" s="88">
        <v>-232500</v>
      </c>
    </row>
    <row r="143" spans="1:6">
      <c r="A143" s="105" t="s">
        <v>770</v>
      </c>
      <c r="B143" s="88">
        <v>-34777</v>
      </c>
      <c r="C143" s="88">
        <v>-69570</v>
      </c>
      <c r="D143" s="88">
        <v>-147989</v>
      </c>
      <c r="E143" s="88">
        <v>-10463</v>
      </c>
      <c r="F143" s="88">
        <v>-4920</v>
      </c>
    </row>
    <row r="144" spans="1:6" ht="26.25">
      <c r="A144" s="152" t="s">
        <v>771</v>
      </c>
      <c r="B144" s="199">
        <v>0</v>
      </c>
      <c r="C144" s="88">
        <v>-1000</v>
      </c>
      <c r="D144" s="88">
        <v>-23000</v>
      </c>
      <c r="E144" s="88">
        <v>-32576</v>
      </c>
      <c r="F144" s="199">
        <v>0</v>
      </c>
    </row>
    <row r="145" spans="1:6" ht="26.25">
      <c r="A145" s="152" t="s">
        <v>772</v>
      </c>
      <c r="B145" s="199">
        <v>0</v>
      </c>
      <c r="C145" s="88">
        <v>23</v>
      </c>
      <c r="D145" s="88">
        <v>-3379615</v>
      </c>
      <c r="E145" s="88">
        <v>-5613</v>
      </c>
      <c r="F145" s="199">
        <v>0</v>
      </c>
    </row>
    <row r="146" spans="1:6">
      <c r="A146" s="105" t="s">
        <v>631</v>
      </c>
      <c r="B146" s="88">
        <v>5256</v>
      </c>
      <c r="C146" s="88">
        <v>4349</v>
      </c>
      <c r="D146" s="88">
        <v>8173</v>
      </c>
      <c r="E146" s="88">
        <v>8349</v>
      </c>
      <c r="F146" s="88">
        <v>18323</v>
      </c>
    </row>
    <row r="147" spans="1:6">
      <c r="A147" s="105" t="s">
        <v>632</v>
      </c>
      <c r="B147" s="88">
        <v>1594</v>
      </c>
      <c r="C147" s="88">
        <v>1377</v>
      </c>
      <c r="D147" s="88">
        <v>666</v>
      </c>
      <c r="E147" s="88">
        <v>136</v>
      </c>
      <c r="F147" s="88">
        <v>40</v>
      </c>
    </row>
    <row r="148" spans="1:6">
      <c r="A148" s="105" t="s">
        <v>633</v>
      </c>
      <c r="B148" s="88">
        <v>4000</v>
      </c>
      <c r="C148" s="88">
        <v>1475</v>
      </c>
      <c r="D148" s="88">
        <v>240</v>
      </c>
      <c r="E148" s="88">
        <v>24500</v>
      </c>
      <c r="F148" s="88">
        <v>46800</v>
      </c>
    </row>
    <row r="149" spans="1:6">
      <c r="A149" s="105" t="s">
        <v>361</v>
      </c>
      <c r="B149" s="88">
        <v>-1295</v>
      </c>
      <c r="C149" s="88">
        <v>-1400</v>
      </c>
      <c r="D149" s="199">
        <v>0</v>
      </c>
      <c r="E149" s="88">
        <v>-139500</v>
      </c>
      <c r="F149" s="88">
        <v>-108800</v>
      </c>
    </row>
    <row r="150" spans="1:6">
      <c r="A150" s="105" t="s">
        <v>773</v>
      </c>
      <c r="B150" s="199">
        <v>0</v>
      </c>
      <c r="C150" s="199">
        <v>0</v>
      </c>
      <c r="D150" s="199">
        <v>0</v>
      </c>
      <c r="E150" s="199">
        <v>0</v>
      </c>
      <c r="F150" s="199">
        <v>0</v>
      </c>
    </row>
    <row r="151" spans="1:6">
      <c r="A151" s="105" t="s">
        <v>167</v>
      </c>
      <c r="B151" s="88">
        <v>4287</v>
      </c>
      <c r="C151" s="88">
        <v>6438</v>
      </c>
      <c r="D151" s="199">
        <v>0</v>
      </c>
      <c r="E151" s="87">
        <v>0</v>
      </c>
      <c r="F151" s="88">
        <v>220</v>
      </c>
    </row>
    <row r="152" spans="1:6">
      <c r="A152" s="86" t="s">
        <v>366</v>
      </c>
      <c r="B152" s="144">
        <v>-1354024</v>
      </c>
      <c r="C152" s="144">
        <v>-1508476</v>
      </c>
      <c r="D152" s="144">
        <v>-5689534</v>
      </c>
      <c r="E152" s="144">
        <v>-3282929</v>
      </c>
      <c r="F152" s="144">
        <v>-4180488</v>
      </c>
    </row>
    <row r="153" spans="1:6">
      <c r="A153" s="94" t="s">
        <v>367</v>
      </c>
      <c r="B153" s="88"/>
      <c r="C153" s="88"/>
      <c r="D153" s="88"/>
      <c r="E153" s="88"/>
    </row>
    <row r="154" spans="1:6">
      <c r="A154" s="105" t="s">
        <v>634</v>
      </c>
      <c r="B154" s="88">
        <v>-37272</v>
      </c>
      <c r="C154" s="88">
        <v>-35842</v>
      </c>
      <c r="D154" s="88">
        <v>-25603</v>
      </c>
      <c r="E154" s="88">
        <v>-14834</v>
      </c>
      <c r="F154" s="88">
        <v>-14911</v>
      </c>
    </row>
    <row r="155" spans="1:6">
      <c r="A155" s="105" t="s">
        <v>635</v>
      </c>
      <c r="B155" s="88">
        <v>208398</v>
      </c>
      <c r="C155" s="88">
        <v>167115</v>
      </c>
      <c r="D155" s="88">
        <v>87254</v>
      </c>
      <c r="E155" s="88">
        <v>1005000</v>
      </c>
      <c r="F155" s="88">
        <v>452325</v>
      </c>
    </row>
    <row r="156" spans="1:6">
      <c r="A156" s="105" t="s">
        <v>636</v>
      </c>
      <c r="B156" s="88">
        <v>-415385</v>
      </c>
      <c r="C156" s="88">
        <v>-744020</v>
      </c>
      <c r="D156" s="88">
        <v>-467183</v>
      </c>
      <c r="E156" s="88">
        <v>-257210</v>
      </c>
      <c r="F156" s="88">
        <v>-141226</v>
      </c>
    </row>
    <row r="157" spans="1:6">
      <c r="A157" s="105" t="s">
        <v>371</v>
      </c>
      <c r="B157" s="88">
        <v>44000</v>
      </c>
      <c r="C157" s="88">
        <v>848200</v>
      </c>
      <c r="D157" s="88">
        <v>3300000</v>
      </c>
      <c r="E157" s="88">
        <v>150000</v>
      </c>
      <c r="F157" s="198">
        <v>0</v>
      </c>
    </row>
    <row r="158" spans="1:6">
      <c r="A158" s="105" t="s">
        <v>637</v>
      </c>
      <c r="B158" s="88">
        <v>-166308</v>
      </c>
      <c r="C158" s="88">
        <v>-608692</v>
      </c>
      <c r="D158" s="198">
        <v>0</v>
      </c>
      <c r="E158" s="198">
        <v>0</v>
      </c>
      <c r="F158" s="198">
        <v>0</v>
      </c>
    </row>
    <row r="159" spans="1:6">
      <c r="A159" s="105" t="s">
        <v>638</v>
      </c>
      <c r="B159" s="88">
        <v>-51167</v>
      </c>
      <c r="C159" s="199">
        <v>0</v>
      </c>
      <c r="D159" s="88">
        <v>-262882</v>
      </c>
      <c r="E159" s="88">
        <v>-543290</v>
      </c>
      <c r="F159" s="88">
        <v>-350510</v>
      </c>
    </row>
    <row r="160" spans="1:6">
      <c r="A160" s="105" t="s">
        <v>639</v>
      </c>
      <c r="B160" s="88">
        <v>-7074</v>
      </c>
      <c r="C160" s="88">
        <v>-5573</v>
      </c>
      <c r="D160" s="88">
        <v>-13676</v>
      </c>
      <c r="E160" s="88">
        <v>-16434</v>
      </c>
      <c r="F160" s="88">
        <v>-8047</v>
      </c>
    </row>
    <row r="161" spans="1:10">
      <c r="A161" s="105" t="s">
        <v>774</v>
      </c>
      <c r="B161" s="88">
        <v>-8376</v>
      </c>
      <c r="C161" s="199">
        <v>0</v>
      </c>
      <c r="D161" s="199">
        <v>0</v>
      </c>
      <c r="E161" s="199">
        <v>0</v>
      </c>
      <c r="F161" s="199">
        <v>0</v>
      </c>
    </row>
    <row r="162" spans="1:10">
      <c r="A162" s="105" t="s">
        <v>369</v>
      </c>
      <c r="B162" s="88">
        <v>-109333</v>
      </c>
      <c r="C162" s="88">
        <v>-115820</v>
      </c>
      <c r="D162" s="88">
        <v>-52292</v>
      </c>
      <c r="E162" s="88">
        <v>-222089</v>
      </c>
      <c r="F162" s="88">
        <v>-229431</v>
      </c>
    </row>
    <row r="163" spans="1:10">
      <c r="A163" s="105" t="s">
        <v>640</v>
      </c>
      <c r="B163" s="198">
        <v>0</v>
      </c>
      <c r="C163" s="88">
        <v>-9863</v>
      </c>
      <c r="D163" s="88">
        <v>-37800</v>
      </c>
      <c r="E163" s="88">
        <v>-6535</v>
      </c>
      <c r="F163" s="88">
        <v>-37021</v>
      </c>
    </row>
    <row r="164" spans="1:10">
      <c r="A164" s="105" t="s">
        <v>167</v>
      </c>
      <c r="B164" s="88">
        <v>-947</v>
      </c>
      <c r="C164" s="88">
        <v>-8369</v>
      </c>
      <c r="D164" s="88">
        <v>-13054</v>
      </c>
      <c r="E164" s="88">
        <v>95108</v>
      </c>
      <c r="F164" s="88">
        <v>79721</v>
      </c>
    </row>
    <row r="165" spans="1:10">
      <c r="A165" s="86" t="s">
        <v>775</v>
      </c>
      <c r="B165" s="144">
        <v>-543464</v>
      </c>
      <c r="C165" s="144">
        <v>-512864</v>
      </c>
      <c r="D165" s="144">
        <v>2514764</v>
      </c>
      <c r="E165" s="144">
        <v>189716</v>
      </c>
      <c r="F165" s="144">
        <v>-249100</v>
      </c>
    </row>
    <row r="166" spans="1:10" ht="26.25">
      <c r="A166" s="364" t="s">
        <v>642</v>
      </c>
      <c r="B166" s="88">
        <v>65711</v>
      </c>
      <c r="C166" s="88">
        <v>499005</v>
      </c>
      <c r="D166" s="88">
        <v>-965844</v>
      </c>
      <c r="E166" s="88">
        <v>385838</v>
      </c>
      <c r="F166" s="88">
        <v>-350506</v>
      </c>
    </row>
    <row r="167" spans="1:10">
      <c r="A167" s="105" t="s">
        <v>374</v>
      </c>
      <c r="B167" s="88">
        <v>220</v>
      </c>
      <c r="C167" s="88">
        <v>-134</v>
      </c>
      <c r="D167" s="88">
        <v>-3</v>
      </c>
      <c r="E167" s="88">
        <v>-1375</v>
      </c>
      <c r="F167" s="88">
        <v>-1858</v>
      </c>
    </row>
    <row r="168" spans="1:10">
      <c r="A168" s="87" t="s">
        <v>375</v>
      </c>
      <c r="B168" s="88">
        <v>906944</v>
      </c>
      <c r="C168" s="88">
        <v>972655</v>
      </c>
      <c r="D168" s="88">
        <v>1471660</v>
      </c>
      <c r="E168" s="88">
        <v>505816</v>
      </c>
      <c r="F168" s="88">
        <v>891654</v>
      </c>
    </row>
    <row r="169" spans="1:10">
      <c r="A169" s="87" t="s">
        <v>643</v>
      </c>
      <c r="B169" s="88">
        <v>972655</v>
      </c>
      <c r="C169" s="88">
        <v>1471660</v>
      </c>
      <c r="D169" s="88">
        <v>505816</v>
      </c>
      <c r="E169" s="88">
        <v>891654</v>
      </c>
      <c r="F169" s="88">
        <v>541148</v>
      </c>
    </row>
    <row r="170" spans="1:10">
      <c r="A170" s="131" t="s">
        <v>377</v>
      </c>
      <c r="B170" s="124">
        <v>18635</v>
      </c>
      <c r="C170" s="124">
        <v>165862</v>
      </c>
      <c r="D170" s="124">
        <v>176241</v>
      </c>
      <c r="E170" s="124">
        <v>290063</v>
      </c>
      <c r="F170" s="124">
        <v>121129</v>
      </c>
    </row>
    <row r="172" spans="1:10" ht="28.15" customHeight="1">
      <c r="A172" s="391" t="s">
        <v>55</v>
      </c>
      <c r="B172" s="869" t="s">
        <v>645</v>
      </c>
      <c r="C172" s="869"/>
      <c r="D172" s="869"/>
      <c r="E172" s="869"/>
      <c r="F172" s="869"/>
      <c r="G172" s="869"/>
      <c r="H172" s="869"/>
      <c r="I172" s="869"/>
      <c r="J172" s="869"/>
    </row>
    <row r="173" spans="1:10" ht="29.1" customHeight="1">
      <c r="A173" s="391" t="s">
        <v>69</v>
      </c>
      <c r="B173" s="869" t="s">
        <v>646</v>
      </c>
      <c r="C173" s="869"/>
      <c r="D173" s="869"/>
      <c r="E173" s="869"/>
      <c r="F173" s="869"/>
      <c r="G173" s="869"/>
      <c r="H173" s="869"/>
      <c r="I173" s="869"/>
      <c r="J173" s="869"/>
    </row>
    <row r="174" spans="1:10" ht="29.65" customHeight="1">
      <c r="A174" s="391" t="s">
        <v>90</v>
      </c>
      <c r="B174" s="869" t="s">
        <v>648</v>
      </c>
      <c r="C174" s="869"/>
      <c r="D174" s="869"/>
      <c r="E174" s="869"/>
      <c r="F174" s="869"/>
      <c r="G174" s="869"/>
      <c r="H174" s="869"/>
      <c r="I174" s="869"/>
      <c r="J174" s="869"/>
    </row>
    <row r="175" spans="1:10" ht="28.15" customHeight="1">
      <c r="A175" s="391" t="s">
        <v>91</v>
      </c>
      <c r="B175" s="869" t="s">
        <v>650</v>
      </c>
      <c r="C175" s="869"/>
      <c r="D175" s="869"/>
      <c r="E175" s="869"/>
      <c r="F175" s="869"/>
      <c r="G175" s="869"/>
      <c r="H175" s="869"/>
      <c r="I175" s="869"/>
      <c r="J175" s="869"/>
    </row>
    <row r="176" spans="1:10" ht="29.65" customHeight="1">
      <c r="A176" s="391" t="s">
        <v>104</v>
      </c>
      <c r="B176" s="869" t="s">
        <v>651</v>
      </c>
      <c r="C176" s="869"/>
      <c r="D176" s="869"/>
      <c r="E176" s="869"/>
      <c r="F176" s="869"/>
      <c r="G176" s="869"/>
      <c r="H176" s="869"/>
      <c r="I176" s="869"/>
      <c r="J176" s="869"/>
    </row>
    <row r="177" spans="1:12" ht="29.65" customHeight="1">
      <c r="A177" s="391" t="s">
        <v>119</v>
      </c>
      <c r="B177" s="869" t="s">
        <v>652</v>
      </c>
      <c r="C177" s="870"/>
      <c r="D177" s="870"/>
      <c r="E177" s="870"/>
      <c r="F177" s="870"/>
      <c r="G177" s="870"/>
      <c r="H177" s="870"/>
      <c r="I177" s="870"/>
      <c r="J177" s="870"/>
      <c r="K177" s="870"/>
    </row>
    <row r="178" spans="1:12" ht="29.65" customHeight="1">
      <c r="A178" s="391" t="s">
        <v>997</v>
      </c>
      <c r="B178" s="876" t="s">
        <v>1000</v>
      </c>
      <c r="C178" s="877"/>
      <c r="D178" s="877"/>
      <c r="E178" s="877"/>
      <c r="F178" s="877"/>
      <c r="G178" s="877"/>
      <c r="H178" s="877"/>
      <c r="I178" s="877"/>
      <c r="J178" s="625"/>
      <c r="K178" s="625"/>
    </row>
    <row r="179" spans="1:12" ht="58.15" customHeight="1">
      <c r="A179" s="393" t="s">
        <v>653</v>
      </c>
      <c r="B179" s="869" t="s">
        <v>893</v>
      </c>
      <c r="C179" s="869"/>
      <c r="D179" s="869"/>
      <c r="E179" s="869"/>
      <c r="F179" s="869"/>
      <c r="G179" s="869"/>
      <c r="H179" s="869"/>
      <c r="I179" s="869"/>
      <c r="J179" s="869"/>
    </row>
    <row r="180" spans="1:12" ht="28.5" customHeight="1">
      <c r="A180" s="393" t="s">
        <v>349</v>
      </c>
      <c r="B180" s="869" t="s">
        <v>655</v>
      </c>
      <c r="C180" s="869"/>
      <c r="D180" s="869"/>
      <c r="E180" s="869"/>
      <c r="F180" s="869"/>
      <c r="G180" s="869"/>
      <c r="H180" s="869"/>
      <c r="I180" s="869"/>
      <c r="J180" s="869"/>
    </row>
    <row r="182" spans="1:12" ht="15.75">
      <c r="A182" s="925" t="s">
        <v>349</v>
      </c>
      <c r="B182" s="926"/>
      <c r="C182" s="926"/>
      <c r="D182" s="926"/>
      <c r="E182" s="926"/>
      <c r="F182" s="926"/>
      <c r="G182" s="109"/>
      <c r="H182" s="109"/>
      <c r="I182" s="109"/>
      <c r="J182" s="109"/>
      <c r="K182" s="109"/>
      <c r="L182" s="109"/>
    </row>
    <row r="183" spans="1:12" ht="76.5">
      <c r="A183" s="927" t="s">
        <v>477</v>
      </c>
      <c r="B183" s="928"/>
      <c r="C183" s="928"/>
      <c r="D183" s="928"/>
      <c r="E183" s="928"/>
      <c r="F183" s="929"/>
      <c r="G183" s="85" t="s">
        <v>743</v>
      </c>
      <c r="H183" s="85" t="s">
        <v>776</v>
      </c>
      <c r="I183" s="85" t="s">
        <v>745</v>
      </c>
      <c r="J183" s="85" t="s">
        <v>746</v>
      </c>
      <c r="K183" s="85" t="s">
        <v>984</v>
      </c>
      <c r="L183" s="85" t="s">
        <v>983</v>
      </c>
    </row>
    <row r="184" spans="1:12" s="217" customFormat="1">
      <c r="A184" s="806" t="s">
        <v>350</v>
      </c>
      <c r="B184" s="913"/>
      <c r="C184" s="913"/>
      <c r="D184" s="913"/>
      <c r="E184" s="913"/>
      <c r="F184" s="914"/>
    </row>
    <row r="185" spans="1:12">
      <c r="A185" s="915" t="s">
        <v>777</v>
      </c>
      <c r="B185" s="906"/>
      <c r="C185" s="906"/>
      <c r="D185" s="906"/>
      <c r="E185" s="906"/>
      <c r="F185" s="907"/>
      <c r="G185" s="88">
        <v>1498215</v>
      </c>
      <c r="H185" s="88">
        <v>-2187771</v>
      </c>
      <c r="I185" s="88">
        <v>508861</v>
      </c>
      <c r="J185" s="88">
        <v>1757652</v>
      </c>
      <c r="K185" s="88">
        <v>504647</v>
      </c>
      <c r="L185" s="88">
        <v>-15368</v>
      </c>
    </row>
    <row r="186" spans="1:12">
      <c r="A186" s="853" t="s">
        <v>351</v>
      </c>
      <c r="B186" s="906"/>
      <c r="C186" s="906"/>
      <c r="D186" s="906"/>
      <c r="E186" s="906"/>
      <c r="F186" s="907"/>
      <c r="G186" s="88">
        <v>936</v>
      </c>
      <c r="H186" s="88">
        <v>-7933</v>
      </c>
      <c r="I186" s="88">
        <v>-60040</v>
      </c>
      <c r="J186" s="88">
        <v>-73050</v>
      </c>
      <c r="K186" s="88">
        <v>-54890</v>
      </c>
      <c r="L186" s="88">
        <v>-47947</v>
      </c>
    </row>
    <row r="187" spans="1:12">
      <c r="A187" s="853" t="s">
        <v>778</v>
      </c>
      <c r="B187" s="930" t="s">
        <v>31</v>
      </c>
      <c r="C187" s="930"/>
      <c r="D187" s="930"/>
      <c r="E187" s="930"/>
      <c r="F187" s="931"/>
      <c r="G187" s="88">
        <v>1796917</v>
      </c>
      <c r="H187" s="88">
        <v>1832780</v>
      </c>
      <c r="I187" s="88">
        <v>1668726</v>
      </c>
      <c r="J187" s="88">
        <v>1693468</v>
      </c>
      <c r="K187" s="88">
        <v>1838941</v>
      </c>
      <c r="L187" s="88">
        <v>1991733</v>
      </c>
    </row>
    <row r="188" spans="1:12" ht="26.25">
      <c r="A188" s="402" t="s">
        <v>1001</v>
      </c>
      <c r="B188" s="73"/>
      <c r="C188" s="73"/>
      <c r="D188" s="73"/>
      <c r="E188" s="73"/>
      <c r="F188" s="414"/>
      <c r="G188" s="88">
        <v>51036</v>
      </c>
      <c r="H188" s="88">
        <v>3595895</v>
      </c>
      <c r="I188" s="88">
        <v>867109</v>
      </c>
      <c r="J188" s="88">
        <v>45604</v>
      </c>
      <c r="K188" s="88">
        <v>862209</v>
      </c>
      <c r="L188" s="88">
        <v>1310000</v>
      </c>
    </row>
    <row r="189" spans="1:12">
      <c r="A189" s="853" t="s">
        <v>779</v>
      </c>
      <c r="B189" s="906" t="s">
        <v>32</v>
      </c>
      <c r="C189" s="906"/>
      <c r="D189" s="906"/>
      <c r="E189" s="906"/>
      <c r="F189" s="907"/>
      <c r="G189" s="88">
        <v>286733</v>
      </c>
      <c r="H189" s="88">
        <v>273502</v>
      </c>
      <c r="I189" s="88">
        <v>249719</v>
      </c>
      <c r="J189" s="88">
        <v>203653</v>
      </c>
      <c r="K189" s="88">
        <v>145136</v>
      </c>
      <c r="L189" s="88">
        <v>250571</v>
      </c>
    </row>
    <row r="190" spans="1:12">
      <c r="A190" s="853" t="s">
        <v>780</v>
      </c>
      <c r="B190" s="921" t="s">
        <v>102</v>
      </c>
      <c r="C190" s="921"/>
      <c r="D190" s="921"/>
      <c r="E190" s="921"/>
      <c r="F190" s="922"/>
      <c r="G190" s="88">
        <v>-166</v>
      </c>
      <c r="H190" s="88">
        <v>329</v>
      </c>
      <c r="I190" s="88">
        <v>-2703</v>
      </c>
      <c r="J190" s="88">
        <v>-137894</v>
      </c>
      <c r="K190" s="88">
        <v>102607</v>
      </c>
      <c r="L190" s="88">
        <v>-106077</v>
      </c>
    </row>
    <row r="191" spans="1:12">
      <c r="A191" s="853" t="s">
        <v>356</v>
      </c>
      <c r="B191" s="906" t="s">
        <v>33</v>
      </c>
      <c r="C191" s="906"/>
      <c r="D191" s="906"/>
      <c r="E191" s="906"/>
      <c r="F191" s="907"/>
      <c r="G191" s="88">
        <v>-707371</v>
      </c>
      <c r="H191" s="88">
        <v>-7628</v>
      </c>
      <c r="I191" s="88">
        <v>227335</v>
      </c>
      <c r="J191" s="88">
        <v>212451</v>
      </c>
      <c r="K191" s="88">
        <v>-783845</v>
      </c>
      <c r="L191" s="88">
        <v>-923601</v>
      </c>
    </row>
    <row r="192" spans="1:12">
      <c r="A192" s="853" t="s">
        <v>357</v>
      </c>
      <c r="B192" s="906" t="s">
        <v>34</v>
      </c>
      <c r="C192" s="906"/>
      <c r="D192" s="906"/>
      <c r="E192" s="906"/>
      <c r="F192" s="907"/>
      <c r="G192" s="88">
        <v>-308393</v>
      </c>
      <c r="H192" s="88">
        <v>-111716</v>
      </c>
      <c r="I192" s="88">
        <v>-394792</v>
      </c>
      <c r="J192" s="88">
        <v>-143217</v>
      </c>
      <c r="K192" s="88">
        <v>-392184</v>
      </c>
      <c r="L192" s="88">
        <v>-423736</v>
      </c>
    </row>
    <row r="193" spans="1:12" s="145" customFormat="1">
      <c r="A193" s="806" t="s">
        <v>623</v>
      </c>
      <c r="B193" s="913" t="s">
        <v>35</v>
      </c>
      <c r="C193" s="913"/>
      <c r="D193" s="913"/>
      <c r="E193" s="913"/>
      <c r="F193" s="914"/>
      <c r="G193" s="143">
        <v>2617907</v>
      </c>
      <c r="H193" s="143">
        <v>3387458</v>
      </c>
      <c r="I193" s="143">
        <v>3064215</v>
      </c>
      <c r="J193" s="143">
        <v>3558667</v>
      </c>
      <c r="K193" s="143">
        <v>2222621</v>
      </c>
      <c r="L193" s="143">
        <v>2035575</v>
      </c>
    </row>
    <row r="194" spans="1:12">
      <c r="A194" s="915" t="s">
        <v>359</v>
      </c>
      <c r="B194" s="906" t="s">
        <v>36</v>
      </c>
      <c r="C194" s="906"/>
      <c r="D194" s="906"/>
      <c r="E194" s="906"/>
      <c r="F194" s="907"/>
    </row>
    <row r="195" spans="1:12" ht="25.5">
      <c r="A195" s="379" t="s">
        <v>781</v>
      </c>
      <c r="B195" s="923"/>
      <c r="C195" s="923"/>
      <c r="D195" s="923"/>
      <c r="E195" s="923"/>
      <c r="F195" s="924"/>
      <c r="G195" s="88">
        <v>-3464578</v>
      </c>
      <c r="H195" s="88">
        <v>-3973510</v>
      </c>
      <c r="I195" s="88">
        <v>-3516296</v>
      </c>
      <c r="J195" s="88">
        <v>-3561758</v>
      </c>
      <c r="K195" s="88">
        <v>-3741566</v>
      </c>
      <c r="L195" s="88">
        <v>-4035132</v>
      </c>
    </row>
    <row r="196" spans="1:12" ht="28.5" customHeight="1">
      <c r="A196" s="399" t="s">
        <v>939</v>
      </c>
      <c r="B196" s="626"/>
      <c r="C196" s="626"/>
      <c r="D196" s="626"/>
      <c r="E196" s="626"/>
      <c r="F196" s="627"/>
      <c r="G196" s="88"/>
      <c r="H196" s="88"/>
      <c r="I196" s="88"/>
      <c r="J196" s="88"/>
      <c r="K196" s="88"/>
      <c r="L196" s="88">
        <v>-543079</v>
      </c>
    </row>
    <row r="197" spans="1:12">
      <c r="A197" s="853" t="s">
        <v>782</v>
      </c>
      <c r="B197" s="906" t="s">
        <v>48</v>
      </c>
      <c r="C197" s="906"/>
      <c r="D197" s="906"/>
      <c r="E197" s="906"/>
      <c r="F197" s="907"/>
      <c r="G197" s="199">
        <v>0</v>
      </c>
      <c r="H197" s="199">
        <v>0</v>
      </c>
      <c r="I197" s="88">
        <v>-131077</v>
      </c>
      <c r="J197" s="199">
        <v>0</v>
      </c>
      <c r="K197" s="199">
        <v>0</v>
      </c>
      <c r="L197" s="199">
        <v>0</v>
      </c>
    </row>
    <row r="198" spans="1:12">
      <c r="A198" s="853" t="s">
        <v>783</v>
      </c>
      <c r="B198" s="906" t="s">
        <v>37</v>
      </c>
      <c r="C198" s="906"/>
      <c r="D198" s="906"/>
      <c r="E198" s="906"/>
      <c r="F198" s="907"/>
      <c r="G198" s="88">
        <v>-6684</v>
      </c>
      <c r="H198" s="88">
        <v>-29067</v>
      </c>
      <c r="I198" s="88">
        <v>-36621</v>
      </c>
      <c r="J198" s="88">
        <v>-90055</v>
      </c>
      <c r="K198" s="88">
        <v>-29965</v>
      </c>
      <c r="L198" s="88">
        <v>-17455</v>
      </c>
    </row>
    <row r="199" spans="1:12">
      <c r="A199" s="853" t="s">
        <v>784</v>
      </c>
      <c r="B199" s="906" t="s">
        <v>38</v>
      </c>
      <c r="C199" s="906"/>
      <c r="D199" s="906"/>
      <c r="E199" s="906"/>
      <c r="F199" s="907"/>
      <c r="G199" s="88">
        <v>-18050</v>
      </c>
      <c r="H199" s="88">
        <v>-26100</v>
      </c>
      <c r="I199" s="88">
        <v>-23575</v>
      </c>
      <c r="J199" s="88">
        <v>-307132</v>
      </c>
      <c r="K199" s="88">
        <v>-52110</v>
      </c>
      <c r="L199" s="88">
        <v>-23225</v>
      </c>
    </row>
    <row r="200" spans="1:12">
      <c r="A200" s="853" t="s">
        <v>785</v>
      </c>
      <c r="B200" s="906"/>
      <c r="C200" s="906"/>
      <c r="D200" s="906"/>
      <c r="E200" s="906"/>
      <c r="F200" s="907"/>
      <c r="G200" s="88">
        <v>-184</v>
      </c>
      <c r="H200" s="199">
        <v>0</v>
      </c>
      <c r="I200" s="199">
        <v>0</v>
      </c>
      <c r="J200" s="199">
        <v>0</v>
      </c>
      <c r="K200" s="199">
        <v>0</v>
      </c>
      <c r="L200" s="199">
        <v>0</v>
      </c>
    </row>
    <row r="201" spans="1:12" s="154" customFormat="1">
      <c r="A201" s="803" t="s">
        <v>363</v>
      </c>
      <c r="B201" s="908" t="s">
        <v>39</v>
      </c>
      <c r="C201" s="908"/>
      <c r="D201" s="908"/>
      <c r="E201" s="908"/>
      <c r="F201" s="909"/>
      <c r="G201" s="102">
        <v>-3489496</v>
      </c>
      <c r="H201" s="102">
        <v>-4028677</v>
      </c>
      <c r="I201" s="102">
        <v>-3707569</v>
      </c>
      <c r="J201" s="102">
        <v>-3958945</v>
      </c>
      <c r="K201" s="102">
        <v>-3823641</v>
      </c>
      <c r="L201" s="102">
        <v>-4618891</v>
      </c>
    </row>
    <row r="202" spans="1:12" ht="25.5">
      <c r="A202" s="202" t="s">
        <v>786</v>
      </c>
      <c r="B202" s="415"/>
      <c r="C202" s="415"/>
      <c r="D202" s="415"/>
      <c r="E202" s="415"/>
      <c r="F202" s="416"/>
      <c r="G202" s="88">
        <v>47800</v>
      </c>
      <c r="H202" s="88">
        <v>36554</v>
      </c>
      <c r="I202" s="88">
        <v>33260</v>
      </c>
      <c r="J202" s="88">
        <v>36668</v>
      </c>
      <c r="K202" s="88">
        <v>29000</v>
      </c>
      <c r="L202" s="88">
        <v>28696</v>
      </c>
    </row>
    <row r="203" spans="1:12">
      <c r="A203" s="853" t="s">
        <v>787</v>
      </c>
      <c r="B203" s="906" t="s">
        <v>40</v>
      </c>
      <c r="C203" s="906"/>
      <c r="D203" s="906"/>
      <c r="E203" s="906"/>
      <c r="F203" s="907"/>
      <c r="G203" s="88">
        <v>11700</v>
      </c>
      <c r="H203" s="88">
        <v>14500</v>
      </c>
      <c r="I203" s="199">
        <v>0</v>
      </c>
      <c r="J203" s="199">
        <v>0</v>
      </c>
      <c r="K203" s="88">
        <v>301225</v>
      </c>
      <c r="L203" s="88">
        <v>15600</v>
      </c>
    </row>
    <row r="204" spans="1:12">
      <c r="A204" s="853" t="s">
        <v>788</v>
      </c>
      <c r="B204" s="906" t="s">
        <v>45</v>
      </c>
      <c r="C204" s="906"/>
      <c r="D204" s="906"/>
      <c r="E204" s="906"/>
      <c r="F204" s="907"/>
      <c r="G204" s="199">
        <v>0</v>
      </c>
      <c r="H204" s="88">
        <v>21732</v>
      </c>
      <c r="I204" s="199">
        <v>0</v>
      </c>
      <c r="J204" s="199">
        <v>0</v>
      </c>
      <c r="K204" s="199">
        <v>0</v>
      </c>
      <c r="L204" s="199">
        <v>0</v>
      </c>
    </row>
    <row r="205" spans="1:12">
      <c r="A205" s="853" t="s">
        <v>789</v>
      </c>
      <c r="B205" s="906" t="s">
        <v>88</v>
      </c>
      <c r="C205" s="906"/>
      <c r="D205" s="906"/>
      <c r="E205" s="906"/>
      <c r="F205" s="907"/>
      <c r="G205" s="88">
        <v>3931</v>
      </c>
      <c r="H205" s="88">
        <v>4684</v>
      </c>
      <c r="I205" s="88">
        <v>29728</v>
      </c>
      <c r="J205" s="88">
        <v>24636</v>
      </c>
      <c r="K205" s="88">
        <v>23608</v>
      </c>
      <c r="L205" s="88">
        <v>36442</v>
      </c>
    </row>
    <row r="206" spans="1:12">
      <c r="A206" s="853" t="s">
        <v>790</v>
      </c>
      <c r="B206" s="906" t="s">
        <v>41</v>
      </c>
      <c r="C206" s="906"/>
      <c r="D206" s="906"/>
      <c r="E206" s="906"/>
      <c r="F206" s="907"/>
      <c r="G206" s="116">
        <v>39332</v>
      </c>
      <c r="H206" s="116">
        <v>9085</v>
      </c>
      <c r="I206" s="116">
        <v>17123</v>
      </c>
      <c r="J206" s="116">
        <v>25965</v>
      </c>
      <c r="K206" s="116">
        <v>82406</v>
      </c>
      <c r="L206" s="116">
        <v>3415</v>
      </c>
    </row>
    <row r="207" spans="1:12" s="217" customFormat="1">
      <c r="A207" s="910" t="s">
        <v>365</v>
      </c>
      <c r="B207" s="911" t="s">
        <v>42</v>
      </c>
      <c r="C207" s="911"/>
      <c r="D207" s="911"/>
      <c r="E207" s="911"/>
      <c r="F207" s="912"/>
      <c r="G207" s="218">
        <v>102763</v>
      </c>
      <c r="H207" s="218">
        <v>86555</v>
      </c>
      <c r="I207" s="218">
        <v>80111</v>
      </c>
      <c r="J207" s="218">
        <v>87269</v>
      </c>
      <c r="K207" s="218">
        <v>436239</v>
      </c>
      <c r="L207" s="218">
        <v>84153</v>
      </c>
    </row>
    <row r="208" spans="1:12" s="145" customFormat="1">
      <c r="A208" s="806" t="s">
        <v>366</v>
      </c>
      <c r="B208" s="913" t="s">
        <v>43</v>
      </c>
      <c r="C208" s="913"/>
      <c r="D208" s="913"/>
      <c r="E208" s="913"/>
      <c r="F208" s="914"/>
      <c r="G208" s="143">
        <v>-3386733</v>
      </c>
      <c r="H208" s="143">
        <v>-3942122</v>
      </c>
      <c r="I208" s="143">
        <v>-3627458</v>
      </c>
      <c r="J208" s="143">
        <v>-3871676</v>
      </c>
      <c r="K208" s="143">
        <v>-3387402</v>
      </c>
      <c r="L208" s="143">
        <v>-4534738</v>
      </c>
    </row>
    <row r="209" spans="1:12">
      <c r="A209" s="915" t="s">
        <v>367</v>
      </c>
      <c r="B209" s="906" t="s">
        <v>44</v>
      </c>
      <c r="C209" s="906"/>
      <c r="D209" s="906"/>
      <c r="E209" s="906"/>
      <c r="F209" s="907"/>
    </row>
    <row r="210" spans="1:12">
      <c r="A210" s="853" t="s">
        <v>791</v>
      </c>
      <c r="B210" s="906" t="s">
        <v>45</v>
      </c>
      <c r="C210" s="906"/>
      <c r="D210" s="906"/>
      <c r="E210" s="906"/>
      <c r="F210" s="907"/>
      <c r="G210" s="88">
        <v>-1148200</v>
      </c>
      <c r="H210" s="88">
        <v>-450000</v>
      </c>
      <c r="I210" s="88">
        <v>-3300000</v>
      </c>
      <c r="J210" s="88">
        <v>-1650000</v>
      </c>
      <c r="K210" s="199">
        <v>0</v>
      </c>
      <c r="L210" s="88">
        <v>-2420000</v>
      </c>
    </row>
    <row r="211" spans="1:12">
      <c r="A211" s="853" t="s">
        <v>792</v>
      </c>
      <c r="B211" s="906" t="s">
        <v>46</v>
      </c>
      <c r="C211" s="906"/>
      <c r="D211" s="906"/>
      <c r="E211" s="906"/>
      <c r="F211" s="907"/>
      <c r="G211" s="88">
        <v>-169971</v>
      </c>
      <c r="H211" s="88">
        <v>-140585</v>
      </c>
      <c r="I211" s="88">
        <v>-140331</v>
      </c>
      <c r="J211" s="88">
        <v>-154918</v>
      </c>
      <c r="K211" s="88">
        <v>-168874</v>
      </c>
      <c r="L211" s="88">
        <v>-867360</v>
      </c>
    </row>
    <row r="212" spans="1:12">
      <c r="A212" s="853" t="s">
        <v>793</v>
      </c>
      <c r="B212" s="906" t="s">
        <v>89</v>
      </c>
      <c r="C212" s="906"/>
      <c r="D212" s="906"/>
      <c r="E212" s="906"/>
      <c r="F212" s="907"/>
      <c r="G212" s="88">
        <v>-332984</v>
      </c>
      <c r="H212" s="88">
        <v>-262882</v>
      </c>
      <c r="I212" s="199">
        <v>0</v>
      </c>
      <c r="J212" s="199">
        <v>0</v>
      </c>
      <c r="K212" s="199">
        <v>0</v>
      </c>
      <c r="L212" s="199">
        <v>0</v>
      </c>
    </row>
    <row r="213" spans="1:12">
      <c r="A213" s="853" t="s">
        <v>794</v>
      </c>
      <c r="B213" s="906" t="s">
        <v>47</v>
      </c>
      <c r="C213" s="906"/>
      <c r="D213" s="906"/>
      <c r="E213" s="906"/>
      <c r="F213" s="907"/>
      <c r="G213" s="88">
        <v>-273392</v>
      </c>
      <c r="H213" s="88">
        <v>-276305</v>
      </c>
      <c r="I213" s="88">
        <v>-255116</v>
      </c>
      <c r="J213" s="88">
        <v>-184550</v>
      </c>
      <c r="K213" s="88">
        <v>-160170</v>
      </c>
      <c r="L213" s="88">
        <v>-212556</v>
      </c>
    </row>
    <row r="214" spans="1:12">
      <c r="A214" s="853" t="s">
        <v>785</v>
      </c>
      <c r="B214" s="906" t="s">
        <v>49</v>
      </c>
      <c r="C214" s="906"/>
      <c r="D214" s="906"/>
      <c r="E214" s="906"/>
      <c r="F214" s="907"/>
      <c r="G214" s="88">
        <v>-156077</v>
      </c>
      <c r="H214" s="88">
        <v>-44059</v>
      </c>
      <c r="I214" s="88">
        <v>-29697</v>
      </c>
      <c r="J214" s="88">
        <v>-31865</v>
      </c>
      <c r="K214" s="88">
        <v>-52208</v>
      </c>
      <c r="L214" s="88">
        <v>-95961</v>
      </c>
    </row>
    <row r="215" spans="1:12">
      <c r="A215" s="803" t="s">
        <v>363</v>
      </c>
      <c r="B215" s="908" t="s">
        <v>39</v>
      </c>
      <c r="C215" s="908"/>
      <c r="D215" s="908"/>
      <c r="E215" s="908"/>
      <c r="F215" s="909"/>
      <c r="G215" s="102">
        <v>-2080624</v>
      </c>
      <c r="H215" s="102">
        <v>-1173831</v>
      </c>
      <c r="I215" s="102">
        <v>-3725144</v>
      </c>
      <c r="J215" s="102">
        <v>-2021333</v>
      </c>
      <c r="K215" s="102">
        <v>-381252</v>
      </c>
      <c r="L215" s="102">
        <v>-3595877</v>
      </c>
    </row>
    <row r="216" spans="1:12">
      <c r="A216" s="853" t="s">
        <v>795</v>
      </c>
      <c r="B216" s="906" t="s">
        <v>50</v>
      </c>
      <c r="C216" s="906"/>
      <c r="D216" s="906"/>
      <c r="E216" s="906"/>
      <c r="F216" s="907"/>
      <c r="G216" s="88">
        <v>3653234</v>
      </c>
      <c r="H216" s="88">
        <v>310000</v>
      </c>
      <c r="I216" s="88">
        <v>4284607</v>
      </c>
      <c r="J216" s="88">
        <v>2707462</v>
      </c>
      <c r="K216" s="88">
        <v>1350000</v>
      </c>
      <c r="L216" s="88">
        <v>500000</v>
      </c>
    </row>
    <row r="217" spans="1:12">
      <c r="A217" s="853" t="s">
        <v>796</v>
      </c>
      <c r="B217" s="906" t="s">
        <v>99</v>
      </c>
      <c r="C217" s="906"/>
      <c r="D217" s="906"/>
      <c r="E217" s="906"/>
      <c r="F217" s="907"/>
      <c r="G217" s="199">
        <v>0</v>
      </c>
      <c r="H217" s="88">
        <v>295000</v>
      </c>
      <c r="I217" s="88">
        <v>914</v>
      </c>
      <c r="J217" s="199">
        <v>0</v>
      </c>
      <c r="K217" s="88">
        <v>293</v>
      </c>
      <c r="L217" s="88">
        <v>5150000</v>
      </c>
    </row>
    <row r="218" spans="1:12">
      <c r="A218" s="853" t="s">
        <v>797</v>
      </c>
      <c r="B218" s="906" t="s">
        <v>103</v>
      </c>
      <c r="C218" s="906"/>
      <c r="D218" s="906"/>
      <c r="E218" s="906"/>
      <c r="F218" s="907"/>
      <c r="G218" s="88">
        <v>63139</v>
      </c>
      <c r="H218" s="88">
        <v>43139</v>
      </c>
      <c r="I218" s="88">
        <v>29884</v>
      </c>
      <c r="J218" s="88">
        <v>73500</v>
      </c>
      <c r="K218" s="88">
        <v>102359</v>
      </c>
      <c r="L218" s="88">
        <v>60669</v>
      </c>
    </row>
    <row r="219" spans="1:12">
      <c r="A219" s="853" t="s">
        <v>891</v>
      </c>
      <c r="B219" s="906"/>
      <c r="C219" s="906"/>
      <c r="D219" s="906"/>
      <c r="E219" s="906"/>
      <c r="F219" s="907"/>
      <c r="G219" s="199">
        <v>0</v>
      </c>
      <c r="H219" s="199">
        <v>0</v>
      </c>
      <c r="I219" s="199">
        <v>0</v>
      </c>
      <c r="J219" s="199">
        <v>0</v>
      </c>
      <c r="K219" s="88">
        <v>100000</v>
      </c>
      <c r="L219" s="88">
        <v>780000</v>
      </c>
    </row>
    <row r="220" spans="1:12">
      <c r="A220" s="803" t="s">
        <v>365</v>
      </c>
      <c r="B220" s="908" t="s">
        <v>42</v>
      </c>
      <c r="C220" s="908"/>
      <c r="D220" s="908"/>
      <c r="E220" s="908"/>
      <c r="F220" s="909"/>
      <c r="G220" s="116">
        <v>3716373</v>
      </c>
      <c r="H220" s="116">
        <v>648139</v>
      </c>
      <c r="I220" s="116">
        <v>4315405</v>
      </c>
      <c r="J220" s="116">
        <v>2780962</v>
      </c>
      <c r="K220" s="116">
        <v>1552652</v>
      </c>
      <c r="L220" s="116">
        <v>6490669</v>
      </c>
    </row>
    <row r="221" spans="1:12" s="145" customFormat="1">
      <c r="A221" s="806" t="s">
        <v>641</v>
      </c>
      <c r="B221" s="913" t="s">
        <v>51</v>
      </c>
      <c r="C221" s="913"/>
      <c r="D221" s="913"/>
      <c r="E221" s="913"/>
      <c r="F221" s="914"/>
      <c r="G221" s="143">
        <v>1635749</v>
      </c>
      <c r="H221" s="143">
        <v>-525692</v>
      </c>
      <c r="I221" s="143">
        <v>590261</v>
      </c>
      <c r="J221" s="143">
        <v>759629</v>
      </c>
      <c r="K221" s="143">
        <v>1171400</v>
      </c>
      <c r="L221" s="143">
        <v>2894792</v>
      </c>
    </row>
    <row r="222" spans="1:12" s="145" customFormat="1" ht="26.65" customHeight="1">
      <c r="A222" s="360" t="s">
        <v>642</v>
      </c>
      <c r="B222" s="919"/>
      <c r="C222" s="919"/>
      <c r="D222" s="919"/>
      <c r="E222" s="919"/>
      <c r="F222" s="920"/>
      <c r="G222" s="143">
        <v>866923</v>
      </c>
      <c r="H222" s="143">
        <v>-1080356</v>
      </c>
      <c r="I222" s="143">
        <v>27018</v>
      </c>
      <c r="J222" s="143">
        <v>446620</v>
      </c>
      <c r="K222" s="143">
        <v>6619</v>
      </c>
      <c r="L222" s="143">
        <v>395629</v>
      </c>
    </row>
    <row r="223" spans="1:12">
      <c r="A223" s="853" t="s">
        <v>798</v>
      </c>
      <c r="B223" s="906" t="s">
        <v>52</v>
      </c>
      <c r="C223" s="906"/>
      <c r="D223" s="906"/>
      <c r="E223" s="906"/>
      <c r="F223" s="907"/>
      <c r="G223" s="88">
        <v>-177</v>
      </c>
      <c r="H223" s="88">
        <v>1169</v>
      </c>
      <c r="I223" s="88">
        <v>1283</v>
      </c>
      <c r="J223" s="88">
        <v>1820</v>
      </c>
      <c r="K223" s="88">
        <v>-422</v>
      </c>
      <c r="L223" s="88">
        <v>-256</v>
      </c>
    </row>
    <row r="224" spans="1:12">
      <c r="A224" s="803" t="s">
        <v>799</v>
      </c>
      <c r="B224" s="908" t="s">
        <v>53</v>
      </c>
      <c r="C224" s="908"/>
      <c r="D224" s="908"/>
      <c r="E224" s="908"/>
      <c r="F224" s="909"/>
      <c r="G224" s="88">
        <v>541148</v>
      </c>
      <c r="H224" s="88">
        <v>1408071</v>
      </c>
      <c r="I224" s="88">
        <v>327715</v>
      </c>
      <c r="J224" s="88">
        <v>354733</v>
      </c>
      <c r="K224" s="88">
        <v>801353</v>
      </c>
      <c r="L224" s="88">
        <v>807972</v>
      </c>
    </row>
    <row r="225" spans="1:12">
      <c r="A225" s="803" t="s">
        <v>643</v>
      </c>
      <c r="B225" s="908" t="s">
        <v>101</v>
      </c>
      <c r="C225" s="908"/>
      <c r="D225" s="908"/>
      <c r="E225" s="908"/>
      <c r="F225" s="909"/>
      <c r="G225" s="88">
        <v>1408071</v>
      </c>
      <c r="H225" s="88">
        <v>327715</v>
      </c>
      <c r="I225" s="88">
        <v>354733</v>
      </c>
      <c r="J225" s="88">
        <v>801353</v>
      </c>
      <c r="K225" s="88">
        <v>807972</v>
      </c>
      <c r="L225" s="88">
        <v>1203601</v>
      </c>
    </row>
    <row r="226" spans="1:12" s="217" customFormat="1">
      <c r="A226" s="916" t="s">
        <v>800</v>
      </c>
      <c r="B226" s="917" t="s">
        <v>54</v>
      </c>
      <c r="C226" s="917"/>
      <c r="D226" s="917"/>
      <c r="E226" s="917"/>
      <c r="F226" s="918"/>
      <c r="G226" s="219">
        <v>116568</v>
      </c>
      <c r="H226" s="124">
        <v>206254</v>
      </c>
      <c r="I226" s="124">
        <v>144404</v>
      </c>
      <c r="J226" s="124">
        <v>68828</v>
      </c>
      <c r="K226" s="124">
        <v>231987</v>
      </c>
      <c r="L226" s="124">
        <v>729450</v>
      </c>
    </row>
  </sheetData>
  <mergeCells count="81">
    <mergeCell ref="K86:K87"/>
    <mergeCell ref="B173:J173"/>
    <mergeCell ref="B90:B91"/>
    <mergeCell ref="G97:G98"/>
    <mergeCell ref="H97:H98"/>
    <mergeCell ref="I97:I98"/>
    <mergeCell ref="J97:J98"/>
    <mergeCell ref="B99:F101"/>
    <mergeCell ref="B104:B105"/>
    <mergeCell ref="B108:F108"/>
    <mergeCell ref="B172:J172"/>
    <mergeCell ref="G102:K102"/>
    <mergeCell ref="G107:I107"/>
    <mergeCell ref="A189:F189"/>
    <mergeCell ref="B174:J174"/>
    <mergeCell ref="B175:J175"/>
    <mergeCell ref="B176:J176"/>
    <mergeCell ref="B179:J179"/>
    <mergeCell ref="B180:J180"/>
    <mergeCell ref="A182:F182"/>
    <mergeCell ref="A183:F183"/>
    <mergeCell ref="A184:F184"/>
    <mergeCell ref="A185:F185"/>
    <mergeCell ref="A186:F186"/>
    <mergeCell ref="A187:F187"/>
    <mergeCell ref="B177:K177"/>
    <mergeCell ref="B178:I178"/>
    <mergeCell ref="A214:F214"/>
    <mergeCell ref="A203:F203"/>
    <mergeCell ref="A190:F190"/>
    <mergeCell ref="A191:F191"/>
    <mergeCell ref="A192:F192"/>
    <mergeCell ref="A193:F193"/>
    <mergeCell ref="A194:F194"/>
    <mergeCell ref="B195:F195"/>
    <mergeCell ref="A197:F197"/>
    <mergeCell ref="A198:F198"/>
    <mergeCell ref="A199:F199"/>
    <mergeCell ref="A200:F200"/>
    <mergeCell ref="A201:F201"/>
    <mergeCell ref="A225:F225"/>
    <mergeCell ref="A226:F226"/>
    <mergeCell ref="A216:F216"/>
    <mergeCell ref="A217:F217"/>
    <mergeCell ref="A218:F218"/>
    <mergeCell ref="A220:F220"/>
    <mergeCell ref="A221:F221"/>
    <mergeCell ref="B222:F222"/>
    <mergeCell ref="A219:F219"/>
    <mergeCell ref="I9:K9"/>
    <mergeCell ref="I16:K17"/>
    <mergeCell ref="B12:I12"/>
    <mergeCell ref="A223:F223"/>
    <mergeCell ref="A224:F224"/>
    <mergeCell ref="A215:F215"/>
    <mergeCell ref="A204:F204"/>
    <mergeCell ref="A205:F205"/>
    <mergeCell ref="A206:F206"/>
    <mergeCell ref="A207:F207"/>
    <mergeCell ref="A208:F208"/>
    <mergeCell ref="A209:F209"/>
    <mergeCell ref="A210:F210"/>
    <mergeCell ref="A211:F211"/>
    <mergeCell ref="A212:F212"/>
    <mergeCell ref="A213:F213"/>
    <mergeCell ref="L86:L87"/>
    <mergeCell ref="L97:L98"/>
    <mergeCell ref="B14:H14"/>
    <mergeCell ref="B18:H19"/>
    <mergeCell ref="I13:K13"/>
    <mergeCell ref="K97:K98"/>
    <mergeCell ref="H86:H87"/>
    <mergeCell ref="B49:B50"/>
    <mergeCell ref="C49:C50"/>
    <mergeCell ref="B60:F60"/>
    <mergeCell ref="B63:F63"/>
    <mergeCell ref="J20:K20"/>
    <mergeCell ref="G61:I62"/>
    <mergeCell ref="J62:K62"/>
    <mergeCell ref="I86:I87"/>
    <mergeCell ref="J86:J87"/>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3999B29DB8D65E41BA7053985BBF754A" ma:contentTypeVersion="9" ma:contentTypeDescription="Utwórz nowy dokument." ma:contentTypeScope="" ma:versionID="5c3740aa6f549cecb121953204170520">
  <xsd:schema xmlns:xsd="http://www.w3.org/2001/XMLSchema" xmlns:xs="http://www.w3.org/2001/XMLSchema" xmlns:p="http://schemas.microsoft.com/office/2006/metadata/properties" xmlns:ns2="dfe1df3e-82f5-4b23-9d0b-350546cf224f" xmlns:ns3="666b4b6e-43ed-4b1d-ae5e-6d92ea12575d" targetNamespace="http://schemas.microsoft.com/office/2006/metadata/properties" ma:root="true" ma:fieldsID="4bdc6d971dc10201e285efb7662399ed" ns2:_="" ns3:_="">
    <xsd:import namespace="dfe1df3e-82f5-4b23-9d0b-350546cf224f"/>
    <xsd:import namespace="666b4b6e-43ed-4b1d-ae5e-6d92ea1257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1df3e-82f5-4b23-9d0b-350546cf2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6b4b6e-43ed-4b1d-ae5e-6d92ea12575d"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2F9CEF-5802-4AB9-A055-569AD9D49429}">
  <ds:schemaRefs>
    <ds:schemaRef ds:uri="http://purl.org/dc/elements/1.1/"/>
    <ds:schemaRef ds:uri="http://schemas.microsoft.com/office/2006/metadata/properties"/>
    <ds:schemaRef ds:uri="http://purl.org/dc/dcmitype/"/>
    <ds:schemaRef ds:uri="dfe1df3e-82f5-4b23-9d0b-350546cf224f"/>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666b4b6e-43ed-4b1d-ae5e-6d92ea12575d"/>
  </ds:schemaRefs>
</ds:datastoreItem>
</file>

<file path=customXml/itemProps2.xml><?xml version="1.0" encoding="utf-8"?>
<ds:datastoreItem xmlns:ds="http://schemas.openxmlformats.org/officeDocument/2006/customXml" ds:itemID="{83C0AA0C-AA6D-4F68-806F-B59168CD8C28}">
  <ds:schemaRefs>
    <ds:schemaRef ds:uri="http://schemas.microsoft.com/PowerBIAddIn"/>
  </ds:schemaRefs>
</ds:datastoreItem>
</file>

<file path=customXml/itemProps3.xml><?xml version="1.0" encoding="utf-8"?>
<ds:datastoreItem xmlns:ds="http://schemas.openxmlformats.org/officeDocument/2006/customXml" ds:itemID="{8C4EB531-52B1-43A7-81CF-BB3C196DD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1df3e-82f5-4b23-9d0b-350546cf224f"/>
    <ds:schemaRef ds:uri="666b4b6e-43ed-4b1d-ae5e-6d92ea125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0D245D-EC38-4572-9819-D83417A9A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2019-11-05T09:23:24Z</cp:lastPrinted>
  <dcterms:created xsi:type="dcterms:W3CDTF">2016-07-29T07:12:06Z</dcterms:created>
  <dcterms:modified xsi:type="dcterms:W3CDTF">2020-11-18T15:51:32Z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0x0101003999B29DB8D65E41BA7053985BBF754A</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